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252" windowWidth="9720" windowHeight="5856" activeTab="1"/>
  </bookViews>
  <sheets>
    <sheet name="Campus Summary" sheetId="11" r:id="rId1"/>
    <sheet name="Assoc Summary" sheetId="13" r:id="rId2"/>
    <sheet name="AMM" sheetId="6" r:id="rId3"/>
    <sheet name="GRANT" sheetId="5" r:id="rId4"/>
    <sheet name="EAST" sheetId="4" r:id="rId5"/>
    <sheet name="CW Athletics" sheetId="12" r:id="rId6"/>
    <sheet name="CENTRAL" sheetId="7" r:id="rId7"/>
    <sheet name="Campus Kids" sheetId="9" r:id="rId8"/>
    <sheet name="Kids Cottage" sheetId="10" r:id="rId9"/>
    <sheet name="Peconic Cafe East" sheetId="8" r:id="rId10"/>
  </sheets>
  <definedNames>
    <definedName name="_xlnm.Print_Area" localSheetId="4">EAST!$A$1:$E$339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7" i="13" l="1"/>
  <c r="E30" i="13"/>
  <c r="E28" i="13"/>
  <c r="E26" i="13"/>
  <c r="C30" i="13"/>
  <c r="C28" i="13"/>
  <c r="B28" i="13"/>
  <c r="B30" i="13" s="1"/>
  <c r="C17" i="13"/>
  <c r="B17" i="13"/>
  <c r="E24" i="13"/>
  <c r="E22" i="13"/>
  <c r="E20" i="13"/>
  <c r="E15" i="13"/>
  <c r="E13" i="13"/>
  <c r="E11" i="13"/>
  <c r="E336" i="4" l="1"/>
  <c r="E12" i="4"/>
  <c r="F29" i="11"/>
  <c r="F16" i="11"/>
  <c r="D29" i="11"/>
  <c r="D16" i="11"/>
  <c r="E410" i="5"/>
  <c r="E407" i="5"/>
  <c r="E73" i="5"/>
  <c r="E11" i="5"/>
  <c r="B29" i="11"/>
  <c r="B16" i="11"/>
  <c r="E11" i="6"/>
  <c r="E73" i="6"/>
  <c r="E507" i="6"/>
  <c r="C507" i="6"/>
  <c r="E505" i="6"/>
  <c r="E273" i="6"/>
  <c r="H532" i="6"/>
  <c r="G532" i="6"/>
  <c r="E534" i="6"/>
  <c r="E533" i="6"/>
  <c r="E58" i="12" l="1"/>
  <c r="C58" i="12"/>
  <c r="H24" i="11" l="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23" i="11"/>
  <c r="F47" i="11"/>
  <c r="F19" i="11"/>
  <c r="H12" i="11"/>
  <c r="H13" i="11"/>
  <c r="H14" i="11"/>
  <c r="H15" i="11"/>
  <c r="H16" i="11"/>
  <c r="H17" i="11"/>
  <c r="H11" i="11"/>
  <c r="D47" i="11"/>
  <c r="D19" i="11"/>
  <c r="B41" i="11"/>
  <c r="B47" i="11" s="1"/>
  <c r="B19" i="11"/>
  <c r="E299" i="4"/>
  <c r="H47" i="11" l="1"/>
  <c r="H19" i="11"/>
  <c r="E43" i="10"/>
  <c r="C43" i="10"/>
  <c r="E18" i="10"/>
  <c r="C18" i="10"/>
  <c r="C45" i="9"/>
  <c r="E45" i="9"/>
  <c r="E18" i="9"/>
  <c r="C18" i="9"/>
  <c r="E41" i="8"/>
  <c r="E37" i="8"/>
  <c r="V31" i="8"/>
  <c r="E22" i="8"/>
  <c r="E14" i="8"/>
  <c r="C14" i="8"/>
  <c r="E35" i="8"/>
  <c r="E11" i="8"/>
  <c r="S41" i="8"/>
  <c r="Q41" i="8"/>
  <c r="Q44" i="8" s="1"/>
  <c r="S29" i="8"/>
  <c r="S44" i="8" s="1"/>
  <c r="S13" i="8"/>
  <c r="S17" i="8" s="1"/>
  <c r="R13" i="8"/>
  <c r="R17" i="8" s="1"/>
  <c r="Q13" i="8"/>
  <c r="Q17" i="8" s="1"/>
  <c r="E48" i="9" l="1"/>
  <c r="E46" i="10"/>
  <c r="E48" i="7"/>
  <c r="E54" i="7"/>
  <c r="E53" i="7"/>
  <c r="C35" i="8" l="1"/>
  <c r="C37" i="8" s="1"/>
  <c r="C11" i="8"/>
  <c r="E123" i="6" l="1"/>
  <c r="C123" i="6"/>
  <c r="E92" i="6"/>
  <c r="C92" i="6"/>
  <c r="C522" i="6"/>
  <c r="E466" i="6"/>
  <c r="C466" i="6"/>
  <c r="E144" i="6"/>
  <c r="C144" i="6"/>
  <c r="E522" i="6"/>
  <c r="E481" i="6"/>
  <c r="C481" i="6"/>
  <c r="E451" i="6"/>
  <c r="C451" i="6"/>
  <c r="E409" i="6"/>
  <c r="C409" i="6"/>
  <c r="E381" i="6"/>
  <c r="C381" i="6"/>
  <c r="E362" i="6"/>
  <c r="C362" i="6"/>
  <c r="E345" i="6"/>
  <c r="C345" i="6"/>
  <c r="E320" i="6"/>
  <c r="E292" i="6"/>
  <c r="E277" i="6"/>
  <c r="E262" i="6"/>
  <c r="C262" i="6"/>
  <c r="C277" i="6"/>
  <c r="C292" i="6"/>
  <c r="C320" i="6"/>
  <c r="H202" i="6"/>
  <c r="H197" i="6"/>
  <c r="C48" i="7"/>
  <c r="E26" i="7"/>
  <c r="C26" i="7"/>
  <c r="E15" i="7"/>
  <c r="C15" i="7"/>
  <c r="C28" i="7" s="1"/>
  <c r="E226" i="6"/>
  <c r="C226" i="6"/>
  <c r="E181" i="6"/>
  <c r="C181" i="6"/>
  <c r="E19" i="6"/>
  <c r="C19" i="6"/>
  <c r="E76" i="6"/>
  <c r="C76" i="6"/>
  <c r="C525" i="6" l="1"/>
  <c r="E525" i="6"/>
  <c r="E28" i="7"/>
  <c r="C410" i="5"/>
  <c r="E396" i="5"/>
  <c r="C396" i="5"/>
  <c r="E380" i="5"/>
  <c r="C380" i="5"/>
  <c r="E363" i="5"/>
  <c r="C363" i="5"/>
  <c r="E348" i="5"/>
  <c r="C348" i="5"/>
  <c r="E300" i="5"/>
  <c r="C300" i="5"/>
  <c r="E287" i="5"/>
  <c r="C287" i="5"/>
  <c r="E332" i="5"/>
  <c r="C332" i="5"/>
  <c r="F525" i="6" l="1"/>
  <c r="G525" i="6" s="1"/>
  <c r="E272" i="5"/>
  <c r="C272" i="5"/>
  <c r="E253" i="5"/>
  <c r="C253" i="5"/>
  <c r="E223" i="5"/>
  <c r="C223" i="5"/>
  <c r="E206" i="5"/>
  <c r="C206" i="5"/>
  <c r="E191" i="5"/>
  <c r="C191" i="5"/>
  <c r="E158" i="5"/>
  <c r="C158" i="5"/>
  <c r="E128" i="5"/>
  <c r="C128" i="5"/>
  <c r="E113" i="5"/>
  <c r="C113" i="5"/>
  <c r="E88" i="5"/>
  <c r="C88" i="5"/>
  <c r="E75" i="5"/>
  <c r="C75" i="5"/>
  <c r="E21" i="5"/>
  <c r="C21" i="5"/>
  <c r="E269" i="4" l="1"/>
  <c r="C122" i="4" l="1"/>
  <c r="C108" i="4"/>
  <c r="C22" i="4"/>
  <c r="E22" i="4"/>
  <c r="C85" i="4"/>
  <c r="E338" i="4"/>
  <c r="E68" i="4" s="1"/>
  <c r="C338" i="4"/>
  <c r="C324" i="4"/>
  <c r="E285" i="4"/>
  <c r="C285" i="4"/>
  <c r="C303" i="4"/>
  <c r="C269" i="4"/>
  <c r="C243" i="4"/>
  <c r="C227" i="4"/>
  <c r="C206" i="4"/>
  <c r="C184" i="4"/>
  <c r="C161" i="4"/>
  <c r="C145" i="4"/>
  <c r="C70" i="4"/>
  <c r="E324" i="4"/>
  <c r="E66" i="4" s="1"/>
  <c r="E303" i="4"/>
  <c r="E64" i="4" s="1"/>
  <c r="E60" i="4"/>
  <c r="E243" i="4"/>
  <c r="E58" i="4" s="1"/>
  <c r="E227" i="4"/>
  <c r="E56" i="4" s="1"/>
  <c r="E206" i="4"/>
  <c r="E54" i="4" s="1"/>
  <c r="E184" i="4"/>
  <c r="E52" i="4" s="1"/>
  <c r="E161" i="4"/>
  <c r="E47" i="4" s="1"/>
  <c r="E145" i="4"/>
  <c r="E45" i="4" s="1"/>
  <c r="E122" i="4"/>
  <c r="E43" i="4" s="1"/>
  <c r="E108" i="4"/>
  <c r="E41" i="4" s="1"/>
  <c r="E85" i="4"/>
  <c r="E39" i="4" s="1"/>
  <c r="E70" i="4" l="1"/>
</calcChain>
</file>

<file path=xl/comments1.xml><?xml version="1.0" encoding="utf-8"?>
<comments xmlns="http://schemas.openxmlformats.org/spreadsheetml/2006/main">
  <authors>
    <author>Christopher</author>
  </authors>
  <commentList>
    <comment ref="E133" authorId="0">
      <text>
        <r>
          <rPr>
            <b/>
            <sz val="9"/>
            <color indexed="81"/>
            <rFont val="Tahoma"/>
            <family val="2"/>
          </rPr>
          <t>Christopher:</t>
        </r>
        <r>
          <rPr>
            <sz val="9"/>
            <color indexed="81"/>
            <rFont val="Tahoma"/>
            <family val="2"/>
          </rPr>
          <t xml:space="preserve">
Rec Coor: 26211
Film: 2659
Elements:3720
Graphics: 5317
Barbara: 33000</t>
        </r>
      </text>
    </comment>
  </commentList>
</comments>
</file>

<file path=xl/sharedStrings.xml><?xml version="1.0" encoding="utf-8"?>
<sst xmlns="http://schemas.openxmlformats.org/spreadsheetml/2006/main" count="1193" uniqueCount="623">
  <si>
    <t>PROJECTED REVENUES:</t>
  </si>
  <si>
    <t>STUDENT FEES</t>
  </si>
  <si>
    <t>INTEREST</t>
  </si>
  <si>
    <t>COPIER INCOME</t>
  </si>
  <si>
    <t>TOTAL PROJECTED REVENUES:</t>
  </si>
  <si>
    <t xml:space="preserve"> </t>
  </si>
  <si>
    <t xml:space="preserve">   RECOMMENDED</t>
  </si>
  <si>
    <t>ACCOUNT</t>
  </si>
  <si>
    <t>TOTAL:</t>
  </si>
  <si>
    <t>DESCRIPTION</t>
  </si>
  <si>
    <t>SPECIAL EVENTS</t>
  </si>
  <si>
    <t>PROGRAM MATERIALS</t>
  </si>
  <si>
    <t>310 CENTRAL ACCOUNT</t>
  </si>
  <si>
    <t>313 PUBLICATIONS</t>
  </si>
  <si>
    <t>319 CONTINGENCY FUND</t>
  </si>
  <si>
    <t xml:space="preserve"> ACCOUNT 305</t>
  </si>
  <si>
    <t>WORKSHOPS/CONFERENCES</t>
  </si>
  <si>
    <t>PROGRAMS/RECEPTIONS</t>
  </si>
  <si>
    <t>SUPPLIES/ADVERTISING</t>
  </si>
  <si>
    <t>REFRESHMENTS/MEETINGS</t>
  </si>
  <si>
    <t xml:space="preserve">  ACCOUNT 306</t>
  </si>
  <si>
    <t>PAYROLL</t>
  </si>
  <si>
    <t xml:space="preserve"> ACCOUNT 308</t>
  </si>
  <si>
    <t>DUES/CONFERENCES</t>
  </si>
  <si>
    <t>OFFICE SUPPLIES</t>
  </si>
  <si>
    <t xml:space="preserve"> ACCOUNT 311</t>
  </si>
  <si>
    <t xml:space="preserve"> ACCOUNT 313</t>
  </si>
  <si>
    <t>HONOR SOCIETIES</t>
  </si>
  <si>
    <t xml:space="preserve">  ACCOUNT 316</t>
  </si>
  <si>
    <t>SUPPLIES</t>
  </si>
  <si>
    <t xml:space="preserve">                        SUFFOLK COMMUNITY COLLEGE ASSOCIATION, INC.</t>
  </si>
  <si>
    <t xml:space="preserve"> PUBLICATIONS</t>
  </si>
  <si>
    <t>308 OPERATIONS / MAINTENANCE</t>
  </si>
  <si>
    <t>SUFFOLK COMMUNITY COLLEGE ASSOCIATION, INC.</t>
  </si>
  <si>
    <t>COPIER LEASE FUND</t>
  </si>
  <si>
    <t>NEW STUDENT ORIENTATION</t>
  </si>
  <si>
    <t>AWARDS &amp; RECOGNITION/</t>
  </si>
  <si>
    <t>VISUAL/ PERFORMING ARTS</t>
  </si>
  <si>
    <t>311 STUDENT ORGANIZATIONS/</t>
  </si>
  <si>
    <t xml:space="preserve">          LEADERSHIP DEVELOPMENT</t>
  </si>
  <si>
    <t>CAMPUS MAGAZINES:</t>
  </si>
  <si>
    <t xml:space="preserve">   ACCOUNT 312</t>
  </si>
  <si>
    <t xml:space="preserve">  ACCOUNT 302</t>
  </si>
  <si>
    <t>COPIER LEASE EXPENSE</t>
  </si>
  <si>
    <t>STUDENT GOVERNANCE/ ACTIVITIES BOARD</t>
  </si>
  <si>
    <t>OPERATIONS / MAINTENANCE</t>
  </si>
  <si>
    <t>STUDENT ORGANIZATIONS/ LEADERSHIP DEVELOPMENT</t>
  </si>
  <si>
    <t>CAMPUS ACTIVITIES PROGRAMMING</t>
  </si>
  <si>
    <t>FILM SERIES</t>
  </si>
  <si>
    <t>ORIENTATION PROGRAM</t>
  </si>
  <si>
    <t>PHI THETA KAPPA</t>
  </si>
  <si>
    <t>ALPHA BETA GAMMA</t>
  </si>
  <si>
    <t>306 VISUAL/PERFORMING ARTS</t>
  </si>
  <si>
    <t>312 HONOR SOCIETIES</t>
  </si>
  <si>
    <t>316 COPIER LEASE FUND</t>
  </si>
  <si>
    <t>317 CAMPUS ACTIVITIES PROGRAMMING</t>
  </si>
  <si>
    <t>ART GALLERY</t>
  </si>
  <si>
    <t>LEADERSHIP BANQUET</t>
  </si>
  <si>
    <t>HEALTH/WELLNESS</t>
  </si>
  <si>
    <t>COMMUNITY DEVELOPMENT PROGRAMS</t>
  </si>
  <si>
    <t>EVENING PROGRAMS</t>
  </si>
  <si>
    <t>LYCEUM/ DEPARTMENTAL  GRANTS</t>
  </si>
  <si>
    <t>STUDENT  STIPENDS</t>
  </si>
  <si>
    <t>TELEPHONE/ POSTAGE</t>
  </si>
  <si>
    <t>STUDENT GOVERNMENT:</t>
  </si>
  <si>
    <t>COMPUTER REPLACE/ REPAIR</t>
  </si>
  <si>
    <t>302 NEW STUDENT ORIENTATION</t>
  </si>
  <si>
    <t>COLLEGE SUCCESS</t>
  </si>
  <si>
    <t>HONORS COLLEGE</t>
  </si>
  <si>
    <t>ASSOC VICE PRESIDENT</t>
  </si>
  <si>
    <t xml:space="preserve">       DOT DOT DOT/MAGAZINE</t>
  </si>
  <si>
    <t>ALPHA SIGMA LAMDA</t>
  </si>
  <si>
    <t xml:space="preserve"> ACCOUNT 310A</t>
  </si>
  <si>
    <t>EASTERN CAMPUS</t>
  </si>
  <si>
    <t xml:space="preserve">                                               EASTERN CAMPUS             </t>
  </si>
  <si>
    <t>ELEMENTS ADVERTISING</t>
  </si>
  <si>
    <t xml:space="preserve">       EAST END ELEMENTS</t>
  </si>
  <si>
    <t>ACCOUNT 320</t>
  </si>
  <si>
    <t>DIVERSITY PROGRAMMING</t>
  </si>
  <si>
    <t>UNDERREPRESENTED STUDENT INITIATIVES</t>
  </si>
  <si>
    <t>305 STUDENT GOVERNANCE</t>
  </si>
  <si>
    <t>320 MULTICULTURAL PROGRAMS</t>
  </si>
  <si>
    <t>STUDENT ORGANIZATIONS ALLOCATIONS</t>
  </si>
  <si>
    <t>DOS RESERVE FUND/CONTINGENCY</t>
  </si>
  <si>
    <t>CONTINGENCY REQUIREMENT 4%</t>
  </si>
  <si>
    <t>DEAN OF STUDENT RESERVE ACCT</t>
  </si>
  <si>
    <t>GALLERY COORDINATOR</t>
  </si>
  <si>
    <t xml:space="preserve">  ACCOUNT 319/319A</t>
  </si>
  <si>
    <t>323 COLLEGE WIDE ATHLETICS PROGRAM *1</t>
  </si>
  <si>
    <t xml:space="preserve"> *1 Accounts moved to college wide athletic program</t>
  </si>
  <si>
    <t>CHI ALPHA EPSILON</t>
  </si>
  <si>
    <t xml:space="preserve">CAMPUS PROGRAMMING </t>
  </si>
  <si>
    <t>STUDENT INTERVENTION/SUPPORT INITIATIVES</t>
  </si>
  <si>
    <t xml:space="preserve">  ACCOUNT 318</t>
  </si>
  <si>
    <t>STUDENT ACADEMIC COACH PAYROLL</t>
  </si>
  <si>
    <t>SUPPLIES/MATERIALS</t>
  </si>
  <si>
    <t>New program pilot</t>
  </si>
  <si>
    <t>SUPPORT FOR COLLEGE WIDE</t>
  </si>
  <si>
    <t>ATHLETIC PROGRAM</t>
  </si>
  <si>
    <t>ACCOUNT 323</t>
  </si>
  <si>
    <t>ACCOUNT 317</t>
  </si>
  <si>
    <t>STUDENT LEADER PAYROLL (PEER MENTOR)</t>
  </si>
  <si>
    <t>2013-2014  PROJECTED REVENUES</t>
  </si>
  <si>
    <t xml:space="preserve">                                 PROPOSED 2013-2014  BUDGET SUMMARY</t>
  </si>
  <si>
    <t>2012-2013 BUDGET</t>
  </si>
  <si>
    <t>2013-2014 BUDGET</t>
  </si>
  <si>
    <t>FIRST YEAR EXPERIENCE</t>
  </si>
  <si>
    <t>COMPETITIVE CLUBS</t>
  </si>
  <si>
    <t>DIVISIONAL PROGRAMMING</t>
  </si>
  <si>
    <t>LEADERSHIP ACADEMY</t>
  </si>
  <si>
    <t>RECOMMENDED</t>
  </si>
  <si>
    <t>EQUIPMENT- REPAIR/ RENOVATION</t>
  </si>
  <si>
    <t xml:space="preserve">    AVP/ COLLEGE WIDE PROGRAMS</t>
  </si>
  <si>
    <t>310A AVP/COLLEGE WIDE PROGRAMS</t>
  </si>
  <si>
    <t>LEADERSHIP TRAINING/ RESOURCES</t>
  </si>
  <si>
    <t xml:space="preserve">       EDITOR STIPEND</t>
  </si>
  <si>
    <t>HONORS PROGRAM (campus)</t>
  </si>
  <si>
    <t>MULTICULTURAL PROGRAMMING</t>
  </si>
  <si>
    <t>COLLEGE WIDE ATHLETIC PROGRAM</t>
  </si>
  <si>
    <t xml:space="preserve">STUDENT FEES </t>
  </si>
  <si>
    <t>THEATRE REVENUE</t>
  </si>
  <si>
    <t>APPROPRIATED FUNDS</t>
  </si>
  <si>
    <t>MICHAEL J. GRANT CAMPUS</t>
  </si>
  <si>
    <t>205 STUDENT GOV/ACTIVITIES BOARD</t>
  </si>
  <si>
    <t>206 VISUAL/ PERFORMING ARTS</t>
  </si>
  <si>
    <t>207 THEATRE</t>
  </si>
  <si>
    <t>208 OPERATIONS / MAINTENANCE</t>
  </si>
  <si>
    <t>209 FORENSICS</t>
  </si>
  <si>
    <t>210 CENTRAL ACCOUNT</t>
  </si>
  <si>
    <t xml:space="preserve">210A COLLEGE WIDE PROGRAMS </t>
  </si>
  <si>
    <t>211 STUDENT ORG/ LEADERSHIP DEV</t>
  </si>
  <si>
    <t>212 HONOR SOCIETIES</t>
  </si>
  <si>
    <t>213 PUBLICATIONS</t>
  </si>
  <si>
    <t xml:space="preserve">216 COPIER LEASE </t>
  </si>
  <si>
    <t>217 CAMPUS ACTIVITIES PROGRAMMING</t>
  </si>
  <si>
    <t>218 CHILDREN'S LEARNING CENTER</t>
  </si>
  <si>
    <t>219 CONTINGENCY FUND</t>
  </si>
  <si>
    <t>219A DEAN OF STUDENTS RESERVE</t>
  </si>
  <si>
    <t>221 NEW CAMPUS PROGRAMS</t>
  </si>
  <si>
    <t>222 EMERGENCY STUDENT LOAN</t>
  </si>
  <si>
    <t>223 CW ATHLETIC PROGRAM</t>
  </si>
  <si>
    <t>PROPOSED 2013-2014  BUDGET SUMMARY</t>
  </si>
  <si>
    <t>202 NEW STUDENT ORIENTATION</t>
  </si>
  <si>
    <t xml:space="preserve">   ACCOUNT 202</t>
  </si>
  <si>
    <t>ACCOUNT 205</t>
  </si>
  <si>
    <t>PROGRAMS/ RECEPTIONS</t>
  </si>
  <si>
    <t>REFRESHMENTS/ MEETINGS</t>
  </si>
  <si>
    <t>SUPPLIES/MISCELLANEOUS</t>
  </si>
  <si>
    <t>CONFERENCES</t>
  </si>
  <si>
    <t>ACTIVITIES DAY</t>
  </si>
  <si>
    <t xml:space="preserve">WELCOME WEEKS </t>
  </si>
  <si>
    <t>COMING TOGETHER</t>
  </si>
  <si>
    <t>ACCOUNT 206</t>
  </si>
  <si>
    <t>FACULTY STIPENDS</t>
  </si>
  <si>
    <t xml:space="preserve">GALLERY </t>
  </si>
  <si>
    <t xml:space="preserve">  </t>
  </si>
  <si>
    <t>THEATRE</t>
  </si>
  <si>
    <t>ACCOUNT 207</t>
  </si>
  <si>
    <t>CULTURAL ARTS SERIES</t>
  </si>
  <si>
    <t xml:space="preserve">      12 TO 16  EVENTS</t>
  </si>
  <si>
    <t xml:space="preserve">      (MUSIC,PLAYS,DANCE)</t>
  </si>
  <si>
    <t>PERSONNEL</t>
  </si>
  <si>
    <t xml:space="preserve">      HOUSE MANAGER</t>
  </si>
  <si>
    <t xml:space="preserve">      PUBLICITY DIRECTOR</t>
  </si>
  <si>
    <t xml:space="preserve">      USHERS</t>
  </si>
  <si>
    <t xml:space="preserve">      SHOP/STAGE ASSISTANTS</t>
  </si>
  <si>
    <t xml:space="preserve">      BOX OFFICE ASSISTANT</t>
  </si>
  <si>
    <t xml:space="preserve">      CUSTODIAL </t>
  </si>
  <si>
    <t>GENERAL</t>
  </si>
  <si>
    <t xml:space="preserve">      PRINTING</t>
  </si>
  <si>
    <t xml:space="preserve">      SUBSCRIPTIONS/MMBRSHPS</t>
  </si>
  <si>
    <t xml:space="preserve">      EQUIPMENT </t>
  </si>
  <si>
    <t xml:space="preserve">      MAINTENANCE/ INSPECTIONS </t>
  </si>
  <si>
    <t xml:space="preserve">      SUPPLIES </t>
  </si>
  <si>
    <t>OPERATIONS/ MAINTENANCE</t>
  </si>
  <si>
    <t xml:space="preserve">  ACCOUNT 208</t>
  </si>
  <si>
    <t>FURNITURE</t>
  </si>
  <si>
    <t>PROGRAM COORDINATION</t>
  </si>
  <si>
    <t>STUDENT AMBASSADORS</t>
  </si>
  <si>
    <t>PUBLICITY</t>
  </si>
  <si>
    <t>TELEPHONE &amp; FAX</t>
  </si>
  <si>
    <t>MACHINE LEASES/MAINTENANCE</t>
  </si>
  <si>
    <t>DUES/LICENSE FEES</t>
  </si>
  <si>
    <t>EQUIPMENT</t>
  </si>
  <si>
    <t>GENERAL SUPPLIES</t>
  </si>
  <si>
    <t>NACA CONFERENCES</t>
  </si>
  <si>
    <t>RENOVATIONS/FURNISHINGS</t>
  </si>
  <si>
    <t>CAMPUS TOURNAMENTS</t>
  </si>
  <si>
    <t>STIPENDS  FOR COACH</t>
  </si>
  <si>
    <t>ACCOUNT 209</t>
  </si>
  <si>
    <t>FORENSICS</t>
  </si>
  <si>
    <t>NEW COLLEGE WIDE PROGRAMS</t>
  </si>
  <si>
    <t xml:space="preserve">  ACCOUNT 210A</t>
  </si>
  <si>
    <t xml:space="preserve">318 STUDENT INTERVENTION/SUPPORT INITIATIVES </t>
  </si>
  <si>
    <t>ACCOUNT 211</t>
  </si>
  <si>
    <t>CLUB BUDGETS</t>
  </si>
  <si>
    <t>O&amp;A MTGS/AWARDS</t>
  </si>
  <si>
    <t>RECEPTIONS</t>
  </si>
  <si>
    <t>STUDENT AWARDS BANQUET</t>
  </si>
  <si>
    <t>CLUB COUNCIL</t>
  </si>
  <si>
    <t>MISCELLANEOUS</t>
  </si>
  <si>
    <t>TRAINING</t>
  </si>
  <si>
    <t>WESTERN STUDENT SENATE</t>
  </si>
  <si>
    <t xml:space="preserve">           SUPPLIES</t>
  </si>
  <si>
    <t xml:space="preserve">            CONFERENCE</t>
  </si>
  <si>
    <t xml:space="preserve">            MEETINGS/REFRESHMENTS</t>
  </si>
  <si>
    <t>STUDENT ORGANIZATIONS &amp; LEADERSHIP DEVELOPMENT</t>
  </si>
  <si>
    <t xml:space="preserve">PSI BETA </t>
  </si>
  <si>
    <t>CHI ALPHA EPSILOM</t>
  </si>
  <si>
    <t>ACCOUNT 212</t>
  </si>
  <si>
    <t xml:space="preserve"> ACCOUNT 217</t>
  </si>
  <si>
    <t>EVENING COMMON HOUR</t>
  </si>
  <si>
    <t>ALLIED HEALTH PINNING CEREMONY</t>
  </si>
  <si>
    <t>THEATRE TOURS/TRIPS</t>
  </si>
  <si>
    <t>MULTICULTURAL PROGRAMS</t>
  </si>
  <si>
    <t>GENERAL PROGRAMMING</t>
  </si>
  <si>
    <t xml:space="preserve">LEARNING IN ACTION GRANTS </t>
  </si>
  <si>
    <t xml:space="preserve">LEADERSHIP RETREAT </t>
  </si>
  <si>
    <t>CAMPUS PROGRAMS</t>
  </si>
  <si>
    <t>DISTINGUISHED LECTURE SERIES</t>
  </si>
  <si>
    <t xml:space="preserve"> ACCOUNT 213</t>
  </si>
  <si>
    <t>WESTERN PRESS</t>
  </si>
  <si>
    <t>CASSANDRA</t>
  </si>
  <si>
    <t xml:space="preserve"> COPIER LEASE </t>
  </si>
  <si>
    <t xml:space="preserve">  ACCOUNT 216</t>
  </si>
  <si>
    <r>
      <rPr>
        <b/>
        <sz val="10"/>
        <rFont val="Arial"/>
        <family val="2"/>
      </rPr>
      <t>1  Includes $730 moved from account 221</t>
    </r>
  </si>
  <si>
    <t>CHILDREN'S LEARNING CENTER</t>
  </si>
  <si>
    <t xml:space="preserve">   ACCOUNT 218</t>
  </si>
  <si>
    <t>SUPPORT FOR CHILDREN'S</t>
  </si>
  <si>
    <t>LEARNING CENTER</t>
  </si>
  <si>
    <t xml:space="preserve">  ACCOUNT 219/219A</t>
  </si>
  <si>
    <t>NEW CAMPUS BASED PROGRAMS</t>
  </si>
  <si>
    <t xml:space="preserve">  ACCOUNT 221</t>
  </si>
  <si>
    <t>HONORS PROGRAM</t>
  </si>
  <si>
    <t>CAREER SERVICES</t>
  </si>
  <si>
    <t>1  Incorporated into account 217</t>
  </si>
  <si>
    <t>EMERGENCY STUDENT LOAN ACCOUNT</t>
  </si>
  <si>
    <t>ACCOUNT 222</t>
  </si>
  <si>
    <t>SUPPORT FOR EMERGENCY</t>
  </si>
  <si>
    <t>STUDENT LOANS</t>
  </si>
  <si>
    <t>ACCOUNT 223</t>
  </si>
  <si>
    <t>COLLEGE WIDE PROGRAM</t>
  </si>
  <si>
    <t>ok</t>
  </si>
  <si>
    <t xml:space="preserve">PROPOSED 2013-2014 BUDGET SUMMARY </t>
  </si>
  <si>
    <t xml:space="preserve">AMMERMAN CAMPUS </t>
  </si>
  <si>
    <t>Account</t>
  </si>
  <si>
    <t xml:space="preserve">102- New Student Orientation </t>
  </si>
  <si>
    <t xml:space="preserve">105 - Student Govt. Activities Board </t>
  </si>
  <si>
    <t xml:space="preserve">105A - Student Govt. Association </t>
  </si>
  <si>
    <t xml:space="preserve">106 - Visual/Performing Arts </t>
  </si>
  <si>
    <t>107 - Theatre</t>
  </si>
  <si>
    <t>108- Operations/Maintenance</t>
  </si>
  <si>
    <t>109 - Forensics</t>
  </si>
  <si>
    <t xml:space="preserve">110 - Central Account </t>
  </si>
  <si>
    <t xml:space="preserve">110A- AVP/CW Programs </t>
  </si>
  <si>
    <t>111- Student Organizations/</t>
  </si>
  <si>
    <t xml:space="preserve">112 - Honor Societies </t>
  </si>
  <si>
    <t xml:space="preserve">113 - Publications </t>
  </si>
  <si>
    <t xml:space="preserve">116 - Copier Lease </t>
  </si>
  <si>
    <t xml:space="preserve">117 - Campus Acitivities Programming </t>
  </si>
  <si>
    <t xml:space="preserve">117A - Multi-Cultural Programming </t>
  </si>
  <si>
    <t xml:space="preserve">118 - Chidlren's Learning Center </t>
  </si>
  <si>
    <t xml:space="preserve">119 - Contingency Fund </t>
  </si>
  <si>
    <t xml:space="preserve">119A - Dean of Students Reserve </t>
  </si>
  <si>
    <t xml:space="preserve">120- Dean of Students Reserve </t>
  </si>
  <si>
    <t xml:space="preserve">121 - New Campus Based Programs </t>
  </si>
  <si>
    <t xml:space="preserve">122 - Emergency Student Loan </t>
  </si>
  <si>
    <t xml:space="preserve">123 - College Wide Athletic Program </t>
  </si>
  <si>
    <t xml:space="preserve">124  - LI Shakespeare Festival </t>
  </si>
  <si>
    <t xml:space="preserve">        Leadership Development  </t>
  </si>
  <si>
    <t xml:space="preserve">2013-2014 PROJECTED REVENUES </t>
  </si>
  <si>
    <t xml:space="preserve">PROJECTED REVENUES: </t>
  </si>
  <si>
    <t xml:space="preserve">COPIER INCOME </t>
  </si>
  <si>
    <t xml:space="preserve">INTEREST </t>
  </si>
  <si>
    <t xml:space="preserve">THEATRE REVENUE </t>
  </si>
  <si>
    <t xml:space="preserve">NEW STUDENT ORIENTATION </t>
  </si>
  <si>
    <t xml:space="preserve">ACCOUNT 102 </t>
  </si>
  <si>
    <t xml:space="preserve">Orientation Program </t>
  </si>
  <si>
    <t xml:space="preserve">Student Supplements </t>
  </si>
  <si>
    <t xml:space="preserve">CAMPUS ACTIVITIES BOARD </t>
  </si>
  <si>
    <t xml:space="preserve">ACCOUNT 105  </t>
  </si>
  <si>
    <t xml:space="preserve">Phone/Adv./Supplies </t>
  </si>
  <si>
    <t xml:space="preserve">Entertainment </t>
  </si>
  <si>
    <t xml:space="preserve">Family Programs </t>
  </si>
  <si>
    <t xml:space="preserve">Films </t>
  </si>
  <si>
    <t>Wellness</t>
  </si>
  <si>
    <t xml:space="preserve">Speakers </t>
  </si>
  <si>
    <t xml:space="preserve">Special Events </t>
  </si>
  <si>
    <t xml:space="preserve">Student Stipends </t>
  </si>
  <si>
    <t xml:space="preserve">Trips </t>
  </si>
  <si>
    <t>TOTAL :</t>
  </si>
  <si>
    <t xml:space="preserve">STUDENT GOVERNMENT ASSOCIATION </t>
  </si>
  <si>
    <t xml:space="preserve">ACCOUNT 105A </t>
  </si>
  <si>
    <t xml:space="preserve">Stipends </t>
  </si>
  <si>
    <t xml:space="preserve">Advertising </t>
  </si>
  <si>
    <t xml:space="preserve">Supplies/Phones </t>
  </si>
  <si>
    <t xml:space="preserve">VISUAL/PERFORMING ARTS </t>
  </si>
  <si>
    <t xml:space="preserve">ACCOUNT 106 </t>
  </si>
  <si>
    <t xml:space="preserve">ART GALLERY: </t>
  </si>
  <si>
    <t xml:space="preserve">Exhibits </t>
  </si>
  <si>
    <t xml:space="preserve">Gallery Director </t>
  </si>
  <si>
    <t xml:space="preserve">Gallery Aides </t>
  </si>
  <si>
    <t xml:space="preserve">Printing </t>
  </si>
  <si>
    <t>STUDENT MUSIC CONCERTS:</t>
  </si>
  <si>
    <t xml:space="preserve">Programs </t>
  </si>
  <si>
    <t xml:space="preserve">Guest Artists </t>
  </si>
  <si>
    <t xml:space="preserve">Piano Tuning </t>
  </si>
  <si>
    <t xml:space="preserve">Sound &amp; Recording Rental </t>
  </si>
  <si>
    <t xml:space="preserve">Student Aides </t>
  </si>
  <si>
    <t xml:space="preserve">Professional Assistant </t>
  </si>
  <si>
    <t xml:space="preserve">House Manager </t>
  </si>
  <si>
    <t>PROFESSIONALS PERFORMANCE:</t>
  </si>
  <si>
    <t>PERFORMING ARTS SERIES</t>
  </si>
  <si>
    <t xml:space="preserve">Programming </t>
  </si>
  <si>
    <t xml:space="preserve">Program Coordination </t>
  </si>
  <si>
    <t xml:space="preserve">Marketing </t>
  </si>
  <si>
    <t xml:space="preserve">Office Supplies </t>
  </si>
  <si>
    <t>MAY ARTS FESTIVAL</t>
  </si>
  <si>
    <t xml:space="preserve">Display Materials </t>
  </si>
  <si>
    <t>Printing &amp; Publicity</t>
  </si>
  <si>
    <t>THEATRE ARTS PRODUCTION</t>
  </si>
  <si>
    <t xml:space="preserve">ACCOUNT 107 </t>
  </si>
  <si>
    <t>STUDENT STAGE PRODUCTIONS:</t>
  </si>
  <si>
    <t xml:space="preserve">Production I       </t>
  </si>
  <si>
    <t>Production II</t>
  </si>
  <si>
    <t xml:space="preserve">Production III  </t>
  </si>
  <si>
    <t xml:space="preserve">Production IV </t>
  </si>
  <si>
    <t xml:space="preserve">Stage 119 Production </t>
  </si>
  <si>
    <t>ADMINISTRATION:</t>
  </si>
  <si>
    <t xml:space="preserve">Telephone </t>
  </si>
  <si>
    <t xml:space="preserve">Memberships &amp; Subscriptions </t>
  </si>
  <si>
    <t xml:space="preserve">Scripts &amp; Records </t>
  </si>
  <si>
    <t xml:space="preserve">Awards Dinner </t>
  </si>
  <si>
    <t xml:space="preserve">Am.Colllege Theatre Festival </t>
  </si>
  <si>
    <t>STUDIO MAINTENANCE:</t>
  </si>
  <si>
    <t xml:space="preserve">Lighting Shop </t>
  </si>
  <si>
    <t xml:space="preserve">Scene Shop </t>
  </si>
  <si>
    <t xml:space="preserve">Custome Shop </t>
  </si>
  <si>
    <t>HOUSE &amp; PUBLICITY:</t>
  </si>
  <si>
    <t>Graphics Manager</t>
  </si>
  <si>
    <t>House Manager</t>
  </si>
  <si>
    <t xml:space="preserve">House/Computer Supplies </t>
  </si>
  <si>
    <t>Season Brochure</t>
  </si>
  <si>
    <t xml:space="preserve">Box Office Supervisor </t>
  </si>
  <si>
    <t>REPAIR &amp; REPLACEMENT:</t>
  </si>
  <si>
    <t xml:space="preserve">MIG Welder </t>
  </si>
  <si>
    <t xml:space="preserve">Projection Equipment 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</si>
  <si>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General repair/replacement - No new purchases</t>
    </r>
  </si>
  <si>
    <t>Sawdust Ducts/Lighting Replacement*</t>
  </si>
  <si>
    <t>CAMPUS CONTRIBUTIONS:</t>
  </si>
  <si>
    <t>ADMINISTRATIVE OFFSET:</t>
  </si>
  <si>
    <t>The Association budget is based on assumptions regarding the hiring of the Director of Business Affairs.</t>
  </si>
  <si>
    <t xml:space="preserve">The Association budget includes a 2% COLA for staff.  </t>
  </si>
  <si>
    <t>The Ammerman and Grant Campus budgets share the cost of the administrative offset of the Children's Learning Centers.</t>
  </si>
  <si>
    <t>TELEPHONE</t>
  </si>
  <si>
    <t xml:space="preserve">LICENSING/POSTAGE FEES </t>
  </si>
  <si>
    <t>AUDITOR'S FEES</t>
  </si>
  <si>
    <t xml:space="preserve">SALARIES  </t>
  </si>
  <si>
    <t>PAYROLL TAXES</t>
  </si>
  <si>
    <t>PENSION</t>
  </si>
  <si>
    <t>COMPUTER MAINTENANCE</t>
  </si>
  <si>
    <t>COPIER MAINTENANCE</t>
  </si>
  <si>
    <t>BABYLON STUDENT CENTER</t>
  </si>
  <si>
    <t>OPERATIONS/MAINTENANCE</t>
  </si>
  <si>
    <t xml:space="preserve">ACCOUNT 108 </t>
  </si>
  <si>
    <t xml:space="preserve">Conferences </t>
  </si>
  <si>
    <t xml:space="preserve">Machine Leases/Maintenance </t>
  </si>
  <si>
    <t xml:space="preserve">Dues/License Fees </t>
  </si>
  <si>
    <t xml:space="preserve">Equipment/Supplies </t>
  </si>
  <si>
    <t>Facility Improvement of Student Center</t>
  </si>
  <si>
    <t xml:space="preserve">Miscellaneous </t>
  </si>
  <si>
    <t xml:space="preserve">Payroll/Program Coordination </t>
  </si>
  <si>
    <t xml:space="preserve">Resource Materials </t>
  </si>
  <si>
    <t>Publicity</t>
  </si>
  <si>
    <t xml:space="preserve">Furniture </t>
  </si>
  <si>
    <t>FORENSICS PROGRAM</t>
  </si>
  <si>
    <t xml:space="preserve">ACCOUNT 109 </t>
  </si>
  <si>
    <t>Off-Campus Tournaments</t>
  </si>
  <si>
    <t>AVP/COLLEGE-WIDE PROGRAMS</t>
  </si>
  <si>
    <t xml:space="preserve">ACCOUNT 110A </t>
  </si>
  <si>
    <t xml:space="preserve">Honors Tea/Convocation </t>
  </si>
  <si>
    <t xml:space="preserve">College-Wide College Success </t>
  </si>
  <si>
    <t>STUDENT ORGANIZATIONS AND LEADERSHIP DEVELOPMENT</t>
  </si>
  <si>
    <t>ACCOUNT 111</t>
  </si>
  <si>
    <t xml:space="preserve">Individual Clubs </t>
  </si>
  <si>
    <t xml:space="preserve">Officer/Adivsor Meetings </t>
  </si>
  <si>
    <t xml:space="preserve">Supplies </t>
  </si>
  <si>
    <t>Awards &amp; Recognition/</t>
  </si>
  <si>
    <t xml:space="preserve">Annual Ceremonies </t>
  </si>
  <si>
    <t xml:space="preserve">Activities Day </t>
  </si>
  <si>
    <t xml:space="preserve">Leadership Training/Resources </t>
  </si>
  <si>
    <t xml:space="preserve">   Leadership Banquet </t>
  </si>
  <si>
    <t xml:space="preserve">ACCOUNT 112 </t>
  </si>
  <si>
    <t xml:space="preserve">Phi Teta Kappa </t>
  </si>
  <si>
    <t xml:space="preserve">Alpha Beta Gamma </t>
  </si>
  <si>
    <t xml:space="preserve">Sigma Chi Eta </t>
  </si>
  <si>
    <t xml:space="preserve">Mu Alpha Theta </t>
  </si>
  <si>
    <t xml:space="preserve">Psi Beta </t>
  </si>
  <si>
    <t xml:space="preserve">Sigma Kappa Delta </t>
  </si>
  <si>
    <t xml:space="preserve">Chi Alpha Epsilon </t>
  </si>
  <si>
    <t>PUBLICATIONS/COMPUTER REPAIR</t>
  </si>
  <si>
    <t xml:space="preserve">ACCOUNT 113 </t>
  </si>
  <si>
    <t xml:space="preserve">Compass </t>
  </si>
  <si>
    <t>Evolution</t>
  </si>
  <si>
    <t xml:space="preserve">Lilith </t>
  </si>
  <si>
    <t xml:space="preserve">COPIER LEASE EXPENSES </t>
  </si>
  <si>
    <t xml:space="preserve">ACCOUNT 116 </t>
  </si>
  <si>
    <t xml:space="preserve">Library (2) </t>
  </si>
  <si>
    <t xml:space="preserve">Babylon Student Center </t>
  </si>
  <si>
    <t xml:space="preserve">Paper </t>
  </si>
  <si>
    <t xml:space="preserve">Color copier (per copy) </t>
  </si>
  <si>
    <t xml:space="preserve">ACCOUNT 117 </t>
  </si>
  <si>
    <t xml:space="preserve">Departmental Grants </t>
  </si>
  <si>
    <t xml:space="preserve">Halloween Festival </t>
  </si>
  <si>
    <t xml:space="preserve">Multicultural </t>
  </si>
  <si>
    <t xml:space="preserve">Special Programs </t>
  </si>
  <si>
    <t>Student Choice Lecture</t>
  </si>
  <si>
    <t xml:space="preserve">The More You Know </t>
  </si>
  <si>
    <t xml:space="preserve">Week of Awareness </t>
  </si>
  <si>
    <t xml:space="preserve">Women's Week </t>
  </si>
  <si>
    <t>ACCOUNT 117A</t>
  </si>
  <si>
    <t xml:space="preserve">Multicultural Programming </t>
  </si>
  <si>
    <t xml:space="preserve">ACCOUNT 118 </t>
  </si>
  <si>
    <t>Support for Children's Learning Center</t>
  </si>
  <si>
    <t xml:space="preserve">(Campus Child Care) </t>
  </si>
  <si>
    <t xml:space="preserve">DEAN OF STUDENTS RESERVE/CONTINGENCY </t>
  </si>
  <si>
    <t xml:space="preserve">ACCOUNTS 119/119A </t>
  </si>
  <si>
    <t>Contingency Requirement (4% minimum)</t>
  </si>
  <si>
    <t xml:space="preserve">Dean of Student Reserve Account </t>
  </si>
  <si>
    <t xml:space="preserve">CAMPUS BASED PROGRAMS </t>
  </si>
  <si>
    <t xml:space="preserve">ACCOUNT 121 </t>
  </si>
  <si>
    <t xml:space="preserve">Honors Program </t>
  </si>
  <si>
    <t xml:space="preserve">Creative Writing Festival </t>
  </si>
  <si>
    <t xml:space="preserve">EMERGENCY STUDENT LOAN </t>
  </si>
  <si>
    <t xml:space="preserve">ACCOUNT 122 </t>
  </si>
  <si>
    <t xml:space="preserve">Support for Emergency Student Loans </t>
  </si>
  <si>
    <t>COLLEGE-WIDE ATHLETIC PROGRAM</t>
  </si>
  <si>
    <t xml:space="preserve">ACCOUNT 123 </t>
  </si>
  <si>
    <t xml:space="preserve">Ammerman Contribution to CW Program </t>
  </si>
  <si>
    <t>LONG ISLAND SHAKESPEARE FESTIVAL</t>
  </si>
  <si>
    <t xml:space="preserve">ACCOUNT 124 </t>
  </si>
  <si>
    <t xml:space="preserve">Personnel </t>
  </si>
  <si>
    <t xml:space="preserve">Supplies/Materials </t>
  </si>
  <si>
    <t>Conferences</t>
  </si>
  <si>
    <t>ACCOUNT 120</t>
  </si>
  <si>
    <t>Advertising</t>
  </si>
  <si>
    <t>Theatre</t>
  </si>
  <si>
    <t>increase of 13,500 from 105A and 105</t>
  </si>
  <si>
    <t>DEAN OF STUDENT SERVICES RESERVE FUND</t>
  </si>
  <si>
    <t>Suffolk County Community College - Eastern Campus</t>
  </si>
  <si>
    <t>Dining Services - Budget for 2013/2014 Fiscal Year</t>
  </si>
  <si>
    <t xml:space="preserve">Revenue </t>
  </si>
  <si>
    <t>Description</t>
  </si>
  <si>
    <t>Old Budget</t>
  </si>
  <si>
    <t xml:space="preserve">Proposed </t>
  </si>
  <si>
    <t>Comments</t>
  </si>
  <si>
    <t>Budget</t>
  </si>
  <si>
    <t>FSE 302.90-33</t>
  </si>
  <si>
    <t>Sales</t>
  </si>
  <si>
    <t>FSE 303.00-33</t>
  </si>
  <si>
    <t>Catering</t>
  </si>
  <si>
    <t>FSE 303.40-33</t>
  </si>
  <si>
    <t>Sales Tax Collected</t>
  </si>
  <si>
    <t>FSE 304.10-33</t>
  </si>
  <si>
    <t>Interest</t>
  </si>
  <si>
    <t>Totals:</t>
  </si>
  <si>
    <t>Appropriations</t>
  </si>
  <si>
    <t>FSE 100.00-33</t>
  </si>
  <si>
    <t>Purchases - Food</t>
  </si>
  <si>
    <t>Calculated 35% F/C for new menu items.</t>
  </si>
  <si>
    <t>FSE 100.05-33</t>
  </si>
  <si>
    <t>Beverages</t>
  </si>
  <si>
    <t>Calculating from current picture.</t>
  </si>
  <si>
    <t>FSE 100.10-33</t>
  </si>
  <si>
    <t>Salaries</t>
  </si>
  <si>
    <t>Estimating 2.0% raise,additional staff added for new menu.</t>
  </si>
  <si>
    <t>FSE 124.00-33</t>
  </si>
  <si>
    <t>Employee Insurance Benefits</t>
  </si>
  <si>
    <t>FSE 125.00-33</t>
  </si>
  <si>
    <t>Payroll Taxes</t>
  </si>
  <si>
    <t>FSE 126.00-33</t>
  </si>
  <si>
    <t xml:space="preserve">Disability/Workmen's Comp. </t>
  </si>
  <si>
    <t>FSE 127.00-33</t>
  </si>
  <si>
    <t>Health Benefits</t>
  </si>
  <si>
    <t>Increase of $ 25.00 per month.</t>
  </si>
  <si>
    <t>FSE 129.00-33</t>
  </si>
  <si>
    <t>Pension</t>
  </si>
  <si>
    <t>FSE 130.00-33</t>
  </si>
  <si>
    <t>Unemployment</t>
  </si>
  <si>
    <t>FSE 131.00-33</t>
  </si>
  <si>
    <t>Supplies</t>
  </si>
  <si>
    <t>FSE 133.00-33</t>
  </si>
  <si>
    <t>Equipment/ Repairs</t>
  </si>
  <si>
    <t>FSE 134.00-33</t>
  </si>
  <si>
    <t>Advertising/Sales Promos</t>
  </si>
  <si>
    <t>Includes discounts and promotions to students</t>
  </si>
  <si>
    <t>FSE 136.00-33</t>
  </si>
  <si>
    <t>Administrative Offset</t>
  </si>
  <si>
    <t>FSE 141.00-33</t>
  </si>
  <si>
    <t>Dues/Subscriptions</t>
  </si>
  <si>
    <t>FSE 142.00-33</t>
  </si>
  <si>
    <t>Laundry/Linen</t>
  </si>
  <si>
    <t>FSE 143.00-33</t>
  </si>
  <si>
    <t>Uniforms</t>
  </si>
  <si>
    <t>FSE 146.00-33</t>
  </si>
  <si>
    <t>Sales Tax</t>
  </si>
  <si>
    <t>Total Association central budget decrease is 2%. The major portion of the Association central budget is contractual- salaries, benefits, insurance, audit, licensing etc.</t>
  </si>
  <si>
    <t>CENTRAL ACCOUNT</t>
  </si>
  <si>
    <t>REVENUE</t>
  </si>
  <si>
    <t>TOTAL CONTRIBUTION:</t>
  </si>
  <si>
    <t>TOTAL OFFSET:</t>
  </si>
  <si>
    <t>2013-2014  PROJECTED BUDGET</t>
  </si>
  <si>
    <t>EXPENDITURES</t>
  </si>
  <si>
    <t>CORPORATE INSURANCE (Liability, Auto, D&amp;O, Crime)</t>
  </si>
  <si>
    <t>EMPLOYEE INSURANCE BENEFITS (Health, DBL, Life)</t>
  </si>
  <si>
    <t>TOTAL PROJECTED EXPENDITURES:</t>
  </si>
  <si>
    <t>Notes:</t>
  </si>
  <si>
    <t xml:space="preserve">AMMERMAN CAMPUS             </t>
  </si>
  <si>
    <t xml:space="preserve">GRANT CAMPUS                         </t>
  </si>
  <si>
    <t xml:space="preserve">EAST CAMPUS                          </t>
  </si>
  <si>
    <t>EXCHANGE INTEREST</t>
  </si>
  <si>
    <t xml:space="preserve">CHILDREN'S LEARNING CTRS </t>
  </si>
  <si>
    <t>FOOD SERVICE-EAST</t>
  </si>
  <si>
    <t>CULINARY CATERING</t>
  </si>
  <si>
    <t>SCC FOUNDATION</t>
  </si>
  <si>
    <t>PECONIC CAFÉ - EASTERN CAMPUS</t>
  </si>
  <si>
    <t>2013-2014 RECOMMENDED BUDGET</t>
  </si>
  <si>
    <t>PROJECTED EXPENSES:</t>
  </si>
  <si>
    <t>Life Insurance Benefits</t>
  </si>
  <si>
    <t>added 0.5 for rounding</t>
  </si>
  <si>
    <t>removed 0.5 for rounding</t>
  </si>
  <si>
    <t>major decrease</t>
  </si>
  <si>
    <t>Increase</t>
  </si>
  <si>
    <t>CAMPUS KIDS - AMMERMAN CAMPUS</t>
  </si>
  <si>
    <t>REGISTRATION FEES</t>
  </si>
  <si>
    <t>TUITION/SUPPLY FEE</t>
  </si>
  <si>
    <t>FUND RAISING</t>
  </si>
  <si>
    <t>SUNY GRANT</t>
  </si>
  <si>
    <t>CACFP (USDA) INCOME</t>
  </si>
  <si>
    <t>STUDENT ASSOCIATION SUBSIDY</t>
  </si>
  <si>
    <t>MISC</t>
  </si>
  <si>
    <t>SALARIES</t>
  </si>
  <si>
    <t>DBL/WORKMEN'S COMPENSATION</t>
  </si>
  <si>
    <t>HEALTH BENEFITS</t>
  </si>
  <si>
    <t>SICK-LEAVE BUY OUT</t>
  </si>
  <si>
    <t>LIFE/LTD INSURANCE</t>
  </si>
  <si>
    <t>UNEMPLOYMENT</t>
  </si>
  <si>
    <t>PRINTING</t>
  </si>
  <si>
    <t>ADVERTISING/CLASSIFIED</t>
  </si>
  <si>
    <t>INSURANCE</t>
  </si>
  <si>
    <t>ADMINISTRATIVE OFFSET</t>
  </si>
  <si>
    <t>PROFESSIONAL GROWTH</t>
  </si>
  <si>
    <t>BREAKFAST/SNACKS</t>
  </si>
  <si>
    <t>CONTINGENCY/MISCELLANEOUS</t>
  </si>
  <si>
    <t>T.B. TEST/HEPATITIS SHOTS</t>
  </si>
  <si>
    <t>LUNCHES</t>
  </si>
  <si>
    <t>DUES/REGISTRATION/SUPPORT SVCS</t>
  </si>
  <si>
    <t>decrease</t>
  </si>
  <si>
    <t>SUFFOLK KIDS COTTAGE - GRANT CAMPUS</t>
  </si>
  <si>
    <t>TOTAL PROJECTED EXPENSES:</t>
  </si>
  <si>
    <t>SUMMARY OF STUDENT ASSOCIATION BUDGETS</t>
  </si>
  <si>
    <t>FOR THE 2013-2014 YEAR</t>
  </si>
  <si>
    <t>AMMERMAN</t>
  </si>
  <si>
    <t>MICHAEL J.</t>
  </si>
  <si>
    <t>GRANT</t>
  </si>
  <si>
    <t>EASTERN</t>
  </si>
  <si>
    <t>SPECIAL EVENTS/SAB</t>
  </si>
  <si>
    <t>STUDENT GOVERNANCE/ACTIVITIES BOARD</t>
  </si>
  <si>
    <t>VISUAL/PERFORMANCE ARTS</t>
  </si>
  <si>
    <t>AVP/ CW PROGRAMS</t>
  </si>
  <si>
    <t>STUDENT ORGANIZATIONS</t>
  </si>
  <si>
    <t xml:space="preserve">   LEADERSHIP DEVELOPMENT</t>
  </si>
  <si>
    <t>PUBLICATIONS</t>
  </si>
  <si>
    <t>COPIER LEASE</t>
  </si>
  <si>
    <t>CONTINGENCY FUND/DOS RESERVE</t>
  </si>
  <si>
    <t>DOSS RESERVE FUND/FUND RAISING</t>
  </si>
  <si>
    <t>EMERGENCY STUDENT LOAN FUND</t>
  </si>
  <si>
    <t>CW ATHLETIC PROGRAM</t>
  </si>
  <si>
    <t>LI SHAKESPEARE FESTIVAL</t>
  </si>
  <si>
    <t>STUDENT INTERVENTION SUPPORT</t>
  </si>
  <si>
    <t>TOTAL</t>
  </si>
  <si>
    <t xml:space="preserve">COLLEGE </t>
  </si>
  <si>
    <t>PROPOSED 2013-2014 BUDGET SUMMARY</t>
  </si>
  <si>
    <t>MENS/WOMENS CROSS COUNTRY</t>
  </si>
  <si>
    <t>MEN'S SOCCER</t>
  </si>
  <si>
    <t>WOMEN'S SOCCER</t>
  </si>
  <si>
    <t>WOMEN'S TENNIS</t>
  </si>
  <si>
    <t>CHEERLEADING/DANCE</t>
  </si>
  <si>
    <t>MEN'S BASKETBALL</t>
  </si>
  <si>
    <t>WOMEN'S BASKETBALL</t>
  </si>
  <si>
    <t>MEN'S/WOMEN'S SWIM/DIVING</t>
  </si>
  <si>
    <t>MEN'S/WOMEN'S BOWLING</t>
  </si>
  <si>
    <t>GOLF</t>
  </si>
  <si>
    <t>MEN'S BASEBALL</t>
  </si>
  <si>
    <t>MEN'S LACROSSE</t>
  </si>
  <si>
    <t>MEN'S TENNIS</t>
  </si>
  <si>
    <t>WOMEN'S SOFTBALL</t>
  </si>
  <si>
    <t>MEN'S/WOMEN'S TRACK &amp; FIELD</t>
  </si>
  <si>
    <t>INTRAMURALS</t>
  </si>
  <si>
    <t>DEPARTMENTAL</t>
  </si>
  <si>
    <t>TRANSPORTATION/FUEL/MAINTENANCE VANS</t>
  </si>
  <si>
    <t>NATIONAL CHAMPIONSHIPS</t>
  </si>
  <si>
    <t>ATHLETIC ASSISTANTS</t>
  </si>
  <si>
    <t>WOMEN'S VOLLEYBALL</t>
  </si>
  <si>
    <t>ATHLETIC TRAINING</t>
  </si>
  <si>
    <t>WOMEN'S LACROSSE</t>
  </si>
  <si>
    <t>2012-13</t>
  </si>
  <si>
    <t>2013-14</t>
  </si>
  <si>
    <t xml:space="preserve">FOR THE YEARS 2012-2013 AND 2013-2014 </t>
  </si>
  <si>
    <t>Ammerman</t>
  </si>
  <si>
    <t>CAMPUS/PROGRAM</t>
  </si>
  <si>
    <t>Michael J. Grant</t>
  </si>
  <si>
    <t>Total Projected Revenues/Expenses</t>
  </si>
  <si>
    <t>Eastern</t>
  </si>
  <si>
    <t>Campus Kids - Ammerman</t>
  </si>
  <si>
    <t>Kids Cottage - Grant</t>
  </si>
  <si>
    <t>% Increase</t>
  </si>
  <si>
    <t>Decrease</t>
  </si>
  <si>
    <t>Total Campuses</t>
  </si>
  <si>
    <t>Total Programs</t>
  </si>
  <si>
    <t>Total Association</t>
  </si>
  <si>
    <t>Culinary Catering</t>
  </si>
  <si>
    <t>Peconic Café - Eastern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</si>
</sst>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  <family val="3"/>
    </font>
    <font>
      <sz val="10"/>
      <name val="Courier"/>
      <family val="3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name val="Courier"/>
      <family val="3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39" fontId="0" fillId="0" borderId="0"/>
    <xf numFmtId="44" fontId="8" fillId="0" borderId="0" applyFont="0" applyFill="0" applyBorder="0" applyAlignment="0" applyProtection="0"/>
    <xf numFmtId="39" fontId="7" fillId="0" borderId="0"/>
    <xf numFmtId="43" fontId="15" fillId="0" borderId="0" applyFont="0" applyFill="0" applyBorder="0" applyAlignment="0" applyProtection="0"/>
  </cellStyleXfs>
  <cellXfs count="226">
    <xf numFmtId="39" fontId="0" fillId="0" borderId="0" xfId="0"/>
    <xf numFmtId="39" fontId="1" fillId="0" borderId="0" xfId="0" applyFont="1"/>
    <xf numFmtId="39" fontId="1" fillId="0" borderId="0" xfId="0" applyNumberFormat="1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39" fontId="1" fillId="0" borderId="0" xfId="0" applyNumberFormat="1" applyFont="1" applyAlignment="1" applyProtection="1">
      <alignment horizontal="fill"/>
    </xf>
    <xf numFmtId="39" fontId="1" fillId="0" borderId="0" xfId="0" applyNumberFormat="1" applyFont="1" applyProtection="1"/>
    <xf numFmtId="39" fontId="1" fillId="0" borderId="0" xfId="0" applyFont="1" applyBorder="1"/>
    <xf numFmtId="39" fontId="1" fillId="0" borderId="1" xfId="0" applyFont="1" applyBorder="1"/>
    <xf numFmtId="39" fontId="1" fillId="0" borderId="2" xfId="0" applyNumberFormat="1" applyFont="1" applyBorder="1" applyProtection="1"/>
    <xf numFmtId="39" fontId="1" fillId="0" borderId="0" xfId="0" applyNumberFormat="1" applyFont="1" applyBorder="1" applyProtection="1"/>
    <xf numFmtId="39" fontId="2" fillId="0" borderId="0" xfId="0" applyNumberFormat="1" applyFont="1" applyAlignment="1" applyProtection="1">
      <alignment horizontal="left"/>
    </xf>
    <xf numFmtId="39" fontId="4" fillId="0" borderId="0" xfId="0" applyNumberFormat="1" applyFont="1" applyAlignment="1" applyProtection="1">
      <alignment horizontal="center"/>
    </xf>
    <xf numFmtId="39" fontId="1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39" fontId="1" fillId="0" borderId="0" xfId="0" applyNumberFormat="1" applyFont="1" applyAlignment="1" applyProtection="1">
      <alignment horizontal="right"/>
    </xf>
    <xf numFmtId="39" fontId="1" fillId="0" borderId="1" xfId="0" applyNumberFormat="1" applyFont="1" applyBorder="1" applyProtection="1"/>
    <xf numFmtId="39" fontId="4" fillId="0" borderId="0" xfId="0" applyFont="1"/>
    <xf numFmtId="39" fontId="1" fillId="0" borderId="2" xfId="0" applyFont="1" applyBorder="1"/>
    <xf numFmtId="0" fontId="1" fillId="0" borderId="0" xfId="0" applyNumberFormat="1" applyFont="1" applyAlignment="1" applyProtection="1">
      <alignment horizontal="left"/>
      <protection locked="0"/>
    </xf>
    <xf numFmtId="39" fontId="4" fillId="0" borderId="0" xfId="0" applyFont="1" applyAlignment="1">
      <alignment horizontal="right"/>
    </xf>
    <xf numFmtId="39" fontId="4" fillId="0" borderId="0" xfId="0" applyNumberFormat="1" applyFont="1" applyAlignment="1" applyProtection="1">
      <alignment horizontal="right"/>
    </xf>
    <xf numFmtId="39" fontId="9" fillId="0" borderId="0" xfId="0" applyFont="1"/>
    <xf numFmtId="39" fontId="10" fillId="0" borderId="0" xfId="2" applyFont="1"/>
    <xf numFmtId="39" fontId="10" fillId="0" borderId="0" xfId="2" applyFont="1" applyBorder="1"/>
    <xf numFmtId="44" fontId="9" fillId="0" borderId="0" xfId="1" applyFont="1" applyFill="1" applyBorder="1"/>
    <xf numFmtId="39" fontId="10" fillId="0" borderId="0" xfId="2" applyNumberFormat="1" applyFont="1" applyAlignment="1" applyProtection="1">
      <alignment horizontal="left"/>
    </xf>
    <xf numFmtId="39" fontId="10" fillId="0" borderId="0" xfId="2" applyNumberFormat="1" applyFont="1" applyAlignment="1" applyProtection="1">
      <alignment horizontal="fill"/>
    </xf>
    <xf numFmtId="39" fontId="10" fillId="0" borderId="0" xfId="2" applyNumberFormat="1" applyFont="1" applyAlignment="1" applyProtection="1">
      <alignment horizontal="center"/>
    </xf>
    <xf numFmtId="39" fontId="3" fillId="0" borderId="0" xfId="2" applyNumberFormat="1" applyFont="1" applyAlignment="1" applyProtection="1">
      <alignment horizontal="left"/>
    </xf>
    <xf numFmtId="39" fontId="1" fillId="0" borderId="0" xfId="2" applyNumberFormat="1" applyFont="1" applyAlignment="1" applyProtection="1">
      <alignment horizontal="left"/>
    </xf>
    <xf numFmtId="39" fontId="1" fillId="0" borderId="0" xfId="2" applyFont="1"/>
    <xf numFmtId="39" fontId="1" fillId="0" borderId="0" xfId="2" applyNumberFormat="1" applyFont="1" applyAlignment="1" applyProtection="1">
      <alignment horizontal="fill"/>
    </xf>
    <xf numFmtId="39" fontId="1" fillId="0" borderId="0" xfId="2" applyFont="1" applyBorder="1" applyAlignment="1">
      <alignment horizontal="center"/>
    </xf>
    <xf numFmtId="44" fontId="12" fillId="0" borderId="0" xfId="1" applyFont="1" applyFill="1" applyBorder="1"/>
    <xf numFmtId="39" fontId="1" fillId="0" borderId="0" xfId="2" applyNumberFormat="1" applyFont="1" applyProtection="1"/>
    <xf numFmtId="39" fontId="12" fillId="0" borderId="0" xfId="1" applyNumberFormat="1" applyFont="1" applyFill="1" applyBorder="1"/>
    <xf numFmtId="43" fontId="12" fillId="0" borderId="0" xfId="1" applyNumberFormat="1" applyFont="1" applyFill="1" applyBorder="1"/>
    <xf numFmtId="39" fontId="12" fillId="0" borderId="0" xfId="0" applyFont="1"/>
    <xf numFmtId="39" fontId="1" fillId="0" borderId="1" xfId="2" applyNumberFormat="1" applyFont="1" applyBorder="1" applyProtection="1"/>
    <xf numFmtId="43" fontId="12" fillId="0" borderId="1" xfId="1" applyNumberFormat="1" applyFont="1" applyFill="1" applyBorder="1"/>
    <xf numFmtId="39" fontId="1" fillId="0" borderId="2" xfId="2" applyNumberFormat="1" applyFont="1" applyBorder="1" applyProtection="1"/>
    <xf numFmtId="39" fontId="10" fillId="0" borderId="0" xfId="2" applyNumberFormat="1" applyFont="1" applyBorder="1" applyProtection="1"/>
    <xf numFmtId="39" fontId="7" fillId="0" borderId="0" xfId="0" applyFont="1"/>
    <xf numFmtId="44" fontId="12" fillId="0" borderId="0" xfId="1" applyFont="1" applyFill="1" applyBorder="1" applyAlignment="1">
      <alignment horizontal="right"/>
    </xf>
    <xf numFmtId="39" fontId="4" fillId="0" borderId="0" xfId="2" applyNumberFormat="1" applyFont="1" applyAlignment="1" applyProtection="1">
      <alignment horizontal="center"/>
    </xf>
    <xf numFmtId="39" fontId="4" fillId="0" borderId="0" xfId="2" applyNumberFormat="1" applyFont="1" applyAlignment="1" applyProtection="1">
      <alignment horizontal="left"/>
    </xf>
    <xf numFmtId="39" fontId="1" fillId="0" borderId="0" xfId="2" applyNumberFormat="1" applyFont="1" applyAlignment="1" applyProtection="1">
      <alignment horizontal="right"/>
    </xf>
    <xf numFmtId="43" fontId="12" fillId="0" borderId="0" xfId="1" applyNumberFormat="1" applyFont="1" applyFill="1" applyBorder="1" applyAlignment="1">
      <alignment horizontal="right"/>
    </xf>
    <xf numFmtId="39" fontId="1" fillId="0" borderId="0" xfId="2" applyNumberFormat="1" applyFont="1" applyBorder="1" applyProtection="1"/>
    <xf numFmtId="39" fontId="2" fillId="0" borderId="0" xfId="2" applyNumberFormat="1" applyFont="1" applyAlignment="1" applyProtection="1">
      <alignment horizontal="center"/>
    </xf>
    <xf numFmtId="39" fontId="1" fillId="0" borderId="1" xfId="2" applyNumberFormat="1" applyFont="1" applyBorder="1" applyAlignment="1" applyProtection="1">
      <alignment horizontal="right"/>
    </xf>
    <xf numFmtId="39" fontId="1" fillId="0" borderId="2" xfId="2" applyFont="1" applyBorder="1"/>
    <xf numFmtId="39" fontId="1" fillId="0" borderId="0" xfId="2" applyFont="1" applyBorder="1"/>
    <xf numFmtId="39" fontId="1" fillId="0" borderId="1" xfId="2" applyFont="1" applyBorder="1"/>
    <xf numFmtId="39" fontId="2" fillId="0" borderId="0" xfId="2" applyNumberFormat="1" applyFont="1" applyAlignment="1" applyProtection="1">
      <alignment horizontal="left"/>
    </xf>
    <xf numFmtId="39" fontId="2" fillId="0" borderId="0" xfId="2" applyFont="1" applyBorder="1" applyAlignment="1">
      <alignment horizontal="center"/>
    </xf>
    <xf numFmtId="39" fontId="1" fillId="0" borderId="0" xfId="2" applyNumberFormat="1" applyFont="1" applyBorder="1" applyAlignment="1" applyProtection="1">
      <alignment horizontal="right"/>
    </xf>
    <xf numFmtId="39" fontId="4" fillId="0" borderId="0" xfId="2" applyNumberFormat="1" applyFont="1" applyAlignment="1" applyProtection="1">
      <alignment horizontal="right"/>
    </xf>
    <xf numFmtId="39" fontId="2" fillId="0" borderId="0" xfId="2" applyNumberFormat="1" applyFont="1" applyAlignment="1" applyProtection="1"/>
    <xf numFmtId="39" fontId="10" fillId="0" borderId="0" xfId="2" applyNumberFormat="1" applyFont="1" applyBorder="1" applyAlignment="1" applyProtection="1">
      <alignment horizontal="fill"/>
    </xf>
    <xf numFmtId="39" fontId="4" fillId="0" borderId="0" xfId="2" applyFont="1"/>
    <xf numFmtId="0" fontId="16" fillId="0" borderId="0" xfId="0" applyNumberFormat="1" applyFont="1" applyAlignment="1">
      <alignment horizontal="left" vertical="top"/>
    </xf>
    <xf numFmtId="39" fontId="2" fillId="0" borderId="0" xfId="2" applyFont="1" applyBorder="1" applyAlignment="1">
      <alignment horizontal="left"/>
    </xf>
    <xf numFmtId="39" fontId="1" fillId="0" borderId="0" xfId="2" applyFont="1" applyAlignment="1">
      <alignment vertical="top"/>
    </xf>
    <xf numFmtId="39" fontId="13" fillId="0" borderId="0" xfId="0" applyFont="1" applyAlignment="1">
      <alignment horizontal="right"/>
    </xf>
    <xf numFmtId="39" fontId="2" fillId="0" borderId="0" xfId="2" applyFont="1"/>
    <xf numFmtId="39" fontId="20" fillId="0" borderId="0" xfId="0" applyFont="1"/>
    <xf numFmtId="39" fontId="13" fillId="0" borderId="0" xfId="0" applyFont="1"/>
    <xf numFmtId="4" fontId="12" fillId="0" borderId="0" xfId="1" applyNumberFormat="1" applyFont="1"/>
    <xf numFmtId="4" fontId="12" fillId="0" borderId="0" xfId="0" applyNumberFormat="1" applyFont="1"/>
    <xf numFmtId="4" fontId="14" fillId="0" borderId="0" xfId="1" applyNumberFormat="1" applyFont="1"/>
    <xf numFmtId="4" fontId="21" fillId="0" borderId="0" xfId="1" applyNumberFormat="1" applyFont="1"/>
    <xf numFmtId="4" fontId="12" fillId="0" borderId="0" xfId="1" applyNumberFormat="1" applyFont="1" applyAlignment="1">
      <alignment horizontal="right"/>
    </xf>
    <xf numFmtId="4" fontId="12" fillId="0" borderId="1" xfId="1" applyNumberFormat="1" applyFont="1" applyBorder="1"/>
    <xf numFmtId="4" fontId="16" fillId="0" borderId="0" xfId="1" applyNumberFormat="1" applyFont="1"/>
    <xf numFmtId="4" fontId="12" fillId="0" borderId="0" xfId="1" applyNumberFormat="1" applyFont="1" applyBorder="1"/>
    <xf numFmtId="4" fontId="12" fillId="0" borderId="0" xfId="0" applyNumberFormat="1" applyFont="1" applyBorder="1"/>
    <xf numFmtId="4" fontId="16" fillId="0" borderId="2" xfId="1" applyNumberFormat="1" applyFont="1" applyBorder="1"/>
    <xf numFmtId="4" fontId="12" fillId="0" borderId="2" xfId="1" applyNumberFormat="1" applyFont="1" applyBorder="1"/>
    <xf numFmtId="39" fontId="16" fillId="0" borderId="0" xfId="0" applyFont="1"/>
    <xf numFmtId="39" fontId="16" fillId="0" borderId="0" xfId="0" applyFont="1" applyAlignment="1"/>
    <xf numFmtId="39" fontId="16" fillId="0" borderId="0" xfId="0" applyFont="1" applyAlignment="1">
      <alignment horizontal="center"/>
    </xf>
    <xf numFmtId="39" fontId="18" fillId="0" borderId="0" xfId="0" applyFont="1"/>
    <xf numFmtId="4" fontId="13" fillId="0" borderId="0" xfId="0" applyNumberFormat="1" applyFont="1"/>
    <xf numFmtId="4" fontId="20" fillId="0" borderId="0" xfId="0" applyNumberFormat="1" applyFont="1"/>
    <xf numFmtId="39" fontId="12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39" fontId="12" fillId="0" borderId="0" xfId="1" applyNumberFormat="1" applyFont="1"/>
    <xf numFmtId="39" fontId="16" fillId="0" borderId="0" xfId="1" applyNumberFormat="1" applyFont="1"/>
    <xf numFmtId="39" fontId="23" fillId="0" borderId="0" xfId="0" applyFont="1"/>
    <xf numFmtId="39" fontId="12" fillId="0" borderId="1" xfId="1" applyNumberFormat="1" applyFont="1" applyBorder="1"/>
    <xf numFmtId="39" fontId="12" fillId="0" borderId="0" xfId="1" applyNumberFormat="1" applyFont="1" applyBorder="1"/>
    <xf numFmtId="39" fontId="16" fillId="0" borderId="0" xfId="0" applyFont="1" applyBorder="1"/>
    <xf numFmtId="39" fontId="16" fillId="0" borderId="2" xfId="1" applyNumberFormat="1" applyFont="1" applyBorder="1"/>
    <xf numFmtId="4" fontId="1" fillId="0" borderId="0" xfId="0" applyNumberFormat="1" applyFont="1"/>
    <xf numFmtId="43" fontId="1" fillId="0" borderId="0" xfId="3" applyFont="1"/>
    <xf numFmtId="4" fontId="1" fillId="0" borderId="1" xfId="0" applyNumberFormat="1" applyFont="1" applyBorder="1"/>
    <xf numFmtId="4" fontId="1" fillId="0" borderId="2" xfId="0" applyNumberFormat="1" applyFont="1" applyBorder="1"/>
    <xf numFmtId="39" fontId="1" fillId="0" borderId="0" xfId="0" applyFont="1" applyAlignment="1">
      <alignment horizontal="center"/>
    </xf>
    <xf numFmtId="43" fontId="1" fillId="0" borderId="1" xfId="3" applyFont="1" applyBorder="1"/>
    <xf numFmtId="43" fontId="1" fillId="0" borderId="2" xfId="3" applyFont="1" applyBorder="1"/>
    <xf numFmtId="39" fontId="24" fillId="0" borderId="0" xfId="1" applyNumberFormat="1" applyFont="1" applyFill="1" applyBorder="1"/>
    <xf numFmtId="4" fontId="12" fillId="0" borderId="0" xfId="0" applyNumberFormat="1" applyFont="1" applyBorder="1" applyAlignment="1">
      <alignment horizontal="right"/>
    </xf>
    <xf numFmtId="4" fontId="16" fillId="0" borderId="0" xfId="1" applyNumberFormat="1" applyFont="1" applyBorder="1"/>
    <xf numFmtId="39" fontId="12" fillId="0" borderId="0" xfId="0" applyNumberFormat="1" applyFont="1" applyAlignment="1">
      <alignment horizontal="right"/>
    </xf>
    <xf numFmtId="39" fontId="12" fillId="0" borderId="0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2" fillId="0" borderId="0" xfId="1" applyNumberFormat="1" applyFont="1" applyAlignment="1">
      <alignment horizontal="center"/>
    </xf>
    <xf numFmtId="4" fontId="16" fillId="0" borderId="0" xfId="0" applyNumberFormat="1" applyFont="1" applyAlignment="1"/>
    <xf numFmtId="4" fontId="7" fillId="0" borderId="0" xfId="0" applyNumberFormat="1" applyFont="1"/>
    <xf numFmtId="4" fontId="16" fillId="0" borderId="0" xfId="0" applyNumberFormat="1" applyFont="1" applyAlignment="1">
      <alignment horizontal="center"/>
    </xf>
    <xf numFmtId="4" fontId="19" fillId="0" borderId="0" xfId="0" applyNumberFormat="1" applyFont="1"/>
    <xf numFmtId="39" fontId="4" fillId="0" borderId="0" xfId="0" applyFont="1" applyBorder="1" applyAlignment="1">
      <alignment horizontal="right"/>
    </xf>
    <xf numFmtId="39" fontId="1" fillId="0" borderId="0" xfId="0" applyNumberFormat="1" applyFont="1" applyBorder="1" applyAlignment="1" applyProtection="1">
      <alignment horizontal="fill"/>
    </xf>
    <xf numFmtId="39" fontId="4" fillId="0" borderId="0" xfId="0" applyNumberFormat="1" applyFont="1" applyBorder="1" applyAlignment="1" applyProtection="1">
      <alignment horizontal="center"/>
    </xf>
    <xf numFmtId="39" fontId="1" fillId="0" borderId="0" xfId="0" applyNumberFormat="1" applyFont="1" applyBorder="1" applyAlignment="1" applyProtection="1">
      <alignment horizontal="right"/>
    </xf>
    <xf numFmtId="39" fontId="1" fillId="0" borderId="0" xfId="0" applyNumberFormat="1" applyFont="1" applyBorder="1" applyAlignment="1" applyProtection="1">
      <alignment horizontal="left"/>
    </xf>
    <xf numFmtId="39" fontId="4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  <protection locked="0"/>
    </xf>
    <xf numFmtId="39" fontId="1" fillId="0" borderId="0" xfId="0" applyNumberFormat="1" applyFont="1" applyBorder="1" applyAlignment="1" applyProtection="1">
      <alignment horizontal="center"/>
    </xf>
    <xf numFmtId="39" fontId="7" fillId="0" borderId="0" xfId="0" applyFont="1" applyBorder="1"/>
    <xf numFmtId="39" fontId="2" fillId="0" borderId="0" xfId="2" applyFont="1" applyBorder="1"/>
    <xf numFmtId="39" fontId="1" fillId="0" borderId="0" xfId="2" applyNumberFormat="1" applyFont="1" applyBorder="1" applyAlignment="1" applyProtection="1">
      <alignment horizontal="fill"/>
    </xf>
    <xf numFmtId="39" fontId="4" fillId="0" borderId="0" xfId="2" applyNumberFormat="1" applyFont="1" applyBorder="1" applyAlignment="1" applyProtection="1">
      <alignment horizontal="center"/>
    </xf>
    <xf numFmtId="39" fontId="0" fillId="0" borderId="0" xfId="0" applyBorder="1"/>
    <xf numFmtId="39" fontId="4" fillId="0" borderId="0" xfId="2" applyNumberFormat="1" applyFont="1" applyBorder="1" applyAlignment="1" applyProtection="1">
      <alignment horizontal="left"/>
    </xf>
    <xf numFmtId="39" fontId="1" fillId="0" borderId="0" xfId="2" applyNumberFormat="1" applyFont="1" applyBorder="1" applyAlignment="1" applyProtection="1">
      <alignment horizontal="left"/>
    </xf>
    <xf numFmtId="39" fontId="12" fillId="0" borderId="0" xfId="0" applyFont="1" applyBorder="1"/>
    <xf numFmtId="39" fontId="13" fillId="0" borderId="0" xfId="0" applyFont="1" applyBorder="1"/>
    <xf numFmtId="39" fontId="16" fillId="0" borderId="0" xfId="0" applyFont="1" applyBorder="1" applyAlignment="1">
      <alignment horizontal="center"/>
    </xf>
    <xf numFmtId="4" fontId="13" fillId="0" borderId="0" xfId="0" applyNumberFormat="1" applyFont="1" applyBorder="1"/>
    <xf numFmtId="4" fontId="21" fillId="0" borderId="0" xfId="1" applyNumberFormat="1" applyFont="1" applyBorder="1"/>
    <xf numFmtId="4" fontId="20" fillId="0" borderId="0" xfId="0" applyNumberFormat="1" applyFont="1" applyBorder="1"/>
    <xf numFmtId="4" fontId="1" fillId="0" borderId="0" xfId="0" applyNumberFormat="1" applyFont="1" applyBorder="1" applyAlignment="1">
      <alignment horizontal="left"/>
    </xf>
    <xf numFmtId="39" fontId="16" fillId="0" borderId="0" xfId="1" applyNumberFormat="1" applyFont="1" applyBorder="1"/>
    <xf numFmtId="4" fontId="14" fillId="0" borderId="0" xfId="1" applyNumberFormat="1" applyFont="1" applyBorder="1"/>
    <xf numFmtId="39" fontId="20" fillId="0" borderId="0" xfId="0" applyFont="1" applyBorder="1"/>
    <xf numFmtId="39" fontId="16" fillId="0" borderId="0" xfId="0" applyFont="1" applyBorder="1" applyAlignment="1"/>
    <xf numFmtId="4" fontId="1" fillId="0" borderId="0" xfId="0" applyNumberFormat="1" applyFont="1" applyBorder="1"/>
    <xf numFmtId="4" fontId="16" fillId="0" borderId="0" xfId="0" applyNumberFormat="1" applyFont="1"/>
    <xf numFmtId="39" fontId="2" fillId="0" borderId="0" xfId="0" applyFont="1" applyAlignment="1">
      <alignment horizontal="center"/>
    </xf>
    <xf numFmtId="39" fontId="1" fillId="0" borderId="0" xfId="2" applyNumberFormat="1" applyFont="1" applyAlignment="1" applyProtection="1">
      <alignment horizontal="left"/>
    </xf>
    <xf numFmtId="43" fontId="1" fillId="0" borderId="0" xfId="0" applyNumberFormat="1" applyFont="1"/>
    <xf numFmtId="43" fontId="1" fillId="0" borderId="0" xfId="0" applyNumberFormat="1" applyFont="1" applyAlignment="1"/>
    <xf numFmtId="43" fontId="2" fillId="0" borderId="0" xfId="0" applyNumberFormat="1" applyFont="1"/>
    <xf numFmtId="43" fontId="2" fillId="0" borderId="0" xfId="0" applyNumberFormat="1" applyFont="1" applyAlignment="1"/>
    <xf numFmtId="43" fontId="2" fillId="0" borderId="3" xfId="0" applyNumberFormat="1" applyFont="1" applyBorder="1"/>
    <xf numFmtId="43" fontId="2" fillId="0" borderId="3" xfId="0" applyNumberFormat="1" applyFont="1" applyBorder="1" applyAlignment="1"/>
    <xf numFmtId="43" fontId="2" fillId="0" borderId="4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1" fillId="0" borderId="3" xfId="0" applyNumberFormat="1" applyFont="1" applyBorder="1"/>
    <xf numFmtId="43" fontId="1" fillId="0" borderId="3" xfId="0" applyNumberFormat="1" applyFont="1" applyBorder="1" applyAlignment="1"/>
    <xf numFmtId="43" fontId="2" fillId="0" borderId="5" xfId="0" applyNumberFormat="1" applyFont="1" applyBorder="1" applyAlignment="1">
      <alignment horizontal="center"/>
    </xf>
    <xf numFmtId="43" fontId="2" fillId="0" borderId="5" xfId="0" applyNumberFormat="1" applyFont="1" applyBorder="1"/>
    <xf numFmtId="43" fontId="2" fillId="0" borderId="3" xfId="0" applyNumberFormat="1" applyFont="1" applyBorder="1" applyAlignment="1">
      <alignment horizontal="right"/>
    </xf>
    <xf numFmtId="43" fontId="2" fillId="0" borderId="0" xfId="0" applyNumberFormat="1" applyFont="1" applyBorder="1"/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/>
    <xf numFmtId="43" fontId="1" fillId="0" borderId="3" xfId="0" applyNumberFormat="1" applyFont="1" applyBorder="1" applyAlignment="1">
      <alignment horizontal="left"/>
    </xf>
    <xf numFmtId="43" fontId="1" fillId="0" borderId="3" xfId="0" applyNumberFormat="1" applyFont="1" applyBorder="1" applyAlignment="1">
      <alignment wrapText="1"/>
    </xf>
    <xf numFmtId="43" fontId="12" fillId="0" borderId="0" xfId="3" applyFont="1"/>
    <xf numFmtId="43" fontId="12" fillId="0" borderId="1" xfId="3" applyFont="1" applyBorder="1"/>
    <xf numFmtId="43" fontId="12" fillId="0" borderId="2" xfId="3" applyFont="1" applyBorder="1"/>
    <xf numFmtId="39" fontId="2" fillId="0" borderId="0" xfId="0" applyFont="1"/>
    <xf numFmtId="39" fontId="1" fillId="0" borderId="0" xfId="0" applyFont="1" applyAlignment="1">
      <alignment horizontal="right"/>
    </xf>
    <xf numFmtId="39" fontId="4" fillId="0" borderId="0" xfId="0" applyFont="1" applyAlignment="1">
      <alignment horizontal="center"/>
    </xf>
    <xf numFmtId="39" fontId="12" fillId="0" borderId="0" xfId="3" applyNumberFormat="1" applyFont="1"/>
    <xf numFmtId="39" fontId="1" fillId="0" borderId="0" xfId="3" applyNumberFormat="1" applyFont="1"/>
    <xf numFmtId="43" fontId="12" fillId="0" borderId="0" xfId="3" applyFont="1" applyBorder="1"/>
    <xf numFmtId="39" fontId="16" fillId="0" borderId="0" xfId="0" applyFont="1" applyAlignment="1">
      <alignment horizontal="right"/>
    </xf>
    <xf numFmtId="39" fontId="12" fillId="0" borderId="0" xfId="0" applyFont="1" applyAlignment="1">
      <alignment horizontal="center"/>
    </xf>
    <xf numFmtId="39" fontId="13" fillId="0" borderId="0" xfId="0" applyFont="1" applyAlignment="1">
      <alignment horizontal="center"/>
    </xf>
    <xf numFmtId="39" fontId="12" fillId="0" borderId="0" xfId="0" applyFont="1" applyAlignment="1">
      <alignment horizontal="right"/>
    </xf>
    <xf numFmtId="39" fontId="1" fillId="0" borderId="0" xfId="2" applyNumberFormat="1" applyFont="1" applyAlignment="1" applyProtection="1"/>
    <xf numFmtId="43" fontId="2" fillId="0" borderId="6" xfId="0" applyNumberFormat="1" applyFont="1" applyBorder="1" applyAlignment="1">
      <alignment horizontal="center"/>
    </xf>
    <xf numFmtId="43" fontId="1" fillId="0" borderId="0" xfId="0" applyNumberFormat="1" applyFont="1" applyBorder="1" applyAlignment="1"/>
    <xf numFmtId="43" fontId="1" fillId="0" borderId="1" xfId="0" applyNumberFormat="1" applyFont="1" applyBorder="1" applyAlignment="1"/>
    <xf numFmtId="43" fontId="1" fillId="0" borderId="0" xfId="0" applyNumberFormat="1" applyFont="1" applyBorder="1"/>
    <xf numFmtId="39" fontId="12" fillId="0" borderId="0" xfId="0" applyFont="1" applyBorder="1" applyAlignment="1">
      <alignment horizontal="right"/>
    </xf>
    <xf numFmtId="43" fontId="25" fillId="0" borderId="0" xfId="0" applyNumberFormat="1" applyFont="1" applyBorder="1"/>
    <xf numFmtId="39" fontId="4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39" fontId="4" fillId="0" borderId="0" xfId="0" applyFont="1" applyBorder="1"/>
    <xf numFmtId="39" fontId="1" fillId="0" borderId="0" xfId="0" applyNumberFormat="1" applyFont="1" applyBorder="1" applyAlignment="1"/>
    <xf numFmtId="43" fontId="2" fillId="0" borderId="2" xfId="0" applyNumberFormat="1" applyFont="1" applyBorder="1" applyAlignment="1"/>
    <xf numFmtId="4" fontId="1" fillId="0" borderId="1" xfId="1" applyNumberFormat="1" applyFont="1" applyBorder="1"/>
    <xf numFmtId="43" fontId="2" fillId="0" borderId="0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vertical="center"/>
    </xf>
    <xf numFmtId="39" fontId="12" fillId="0" borderId="0" xfId="0" applyFont="1" applyAlignment="1"/>
    <xf numFmtId="4" fontId="12" fillId="0" borderId="0" xfId="0" applyNumberFormat="1" applyFont="1" applyAlignment="1">
      <alignment horizontal="center"/>
    </xf>
    <xf numFmtId="43" fontId="2" fillId="0" borderId="0" xfId="0" applyNumberFormat="1" applyFont="1" applyBorder="1" applyAlignment="1">
      <alignment horizontal="left"/>
    </xf>
    <xf numFmtId="39" fontId="1" fillId="0" borderId="0" xfId="0" applyNumberFormat="1" applyFont="1"/>
    <xf numFmtId="39" fontId="2" fillId="0" borderId="0" xfId="0" applyFont="1" applyBorder="1"/>
    <xf numFmtId="39" fontId="1" fillId="0" borderId="1" xfId="0" applyNumberFormat="1" applyFont="1" applyBorder="1"/>
    <xf numFmtId="39" fontId="2" fillId="0" borderId="2" xfId="0" applyNumberFormat="1" applyFont="1" applyBorder="1"/>
    <xf numFmtId="39" fontId="2" fillId="0" borderId="0" xfId="0" applyNumberFormat="1" applyFont="1"/>
    <xf numFmtId="43" fontId="1" fillId="0" borderId="1" xfId="0" applyNumberFormat="1" applyFont="1" applyBorder="1"/>
    <xf numFmtId="39" fontId="2" fillId="0" borderId="2" xfId="0" applyFont="1" applyBorder="1"/>
    <xf numFmtId="39" fontId="2" fillId="0" borderId="0" xfId="0" applyFont="1" applyAlignment="1">
      <alignment horizontal="right"/>
    </xf>
    <xf numFmtId="39" fontId="2" fillId="0" borderId="0" xfId="0" applyFont="1" applyAlignment="1">
      <alignment horizontal="center"/>
    </xf>
    <xf numFmtId="39" fontId="1" fillId="0" borderId="0" xfId="0" applyNumberFormat="1" applyFont="1" applyBorder="1"/>
    <xf numFmtId="39" fontId="2" fillId="2" borderId="9" xfId="0" applyFont="1" applyFill="1" applyBorder="1" applyAlignment="1">
      <alignment horizontal="center"/>
    </xf>
    <xf numFmtId="39" fontId="2" fillId="4" borderId="10" xfId="0" applyFont="1" applyFill="1" applyBorder="1" applyAlignment="1">
      <alignment horizontal="center"/>
    </xf>
    <xf numFmtId="39" fontId="2" fillId="4" borderId="11" xfId="0" applyFont="1" applyFill="1" applyBorder="1" applyAlignment="1">
      <alignment horizontal="center"/>
    </xf>
    <xf numFmtId="10" fontId="1" fillId="0" borderId="0" xfId="0" applyNumberFormat="1" applyFont="1"/>
    <xf numFmtId="39" fontId="2" fillId="0" borderId="7" xfId="0" applyFont="1" applyBorder="1"/>
    <xf numFmtId="39" fontId="2" fillId="2" borderId="7" xfId="0" applyFont="1" applyFill="1" applyBorder="1" applyAlignment="1">
      <alignment horizontal="center"/>
    </xf>
    <xf numFmtId="39" fontId="2" fillId="5" borderId="7" xfId="0" applyFont="1" applyFill="1" applyBorder="1"/>
    <xf numFmtId="10" fontId="1" fillId="0" borderId="7" xfId="0" applyNumberFormat="1" applyFont="1" applyBorder="1"/>
    <xf numFmtId="10" fontId="1" fillId="0" borderId="0" xfId="0" applyNumberFormat="1" applyFont="1" applyBorder="1"/>
    <xf numFmtId="39" fontId="2" fillId="6" borderId="7" xfId="0" applyFont="1" applyFill="1" applyBorder="1"/>
    <xf numFmtId="39" fontId="16" fillId="0" borderId="0" xfId="0" applyFont="1" applyAlignment="1">
      <alignment horizontal="center"/>
    </xf>
    <xf numFmtId="39" fontId="2" fillId="3" borderId="8" xfId="0" applyFont="1" applyFill="1" applyBorder="1" applyAlignment="1">
      <alignment horizontal="center"/>
    </xf>
    <xf numFmtId="39" fontId="2" fillId="3" borderId="9" xfId="0" applyFont="1" applyFill="1" applyBorder="1" applyAlignment="1">
      <alignment horizontal="center"/>
    </xf>
    <xf numFmtId="39" fontId="17" fillId="0" borderId="0" xfId="0" applyFont="1" applyAlignment="1">
      <alignment horizontal="center"/>
    </xf>
    <xf numFmtId="39" fontId="2" fillId="0" borderId="0" xfId="2" applyFont="1" applyAlignment="1">
      <alignment horizontal="center"/>
    </xf>
    <xf numFmtId="39" fontId="2" fillId="0" borderId="0" xfId="2" applyFont="1" applyBorder="1" applyAlignment="1">
      <alignment horizontal="center"/>
    </xf>
    <xf numFmtId="39" fontId="2" fillId="0" borderId="0" xfId="2" applyNumberFormat="1" applyFont="1" applyAlignment="1" applyProtection="1">
      <alignment horizontal="center"/>
    </xf>
    <xf numFmtId="39" fontId="1" fillId="0" borderId="0" xfId="2" applyFont="1" applyAlignment="1">
      <alignment horizontal="left"/>
    </xf>
    <xf numFmtId="39" fontId="2" fillId="0" borderId="0" xfId="0" applyFont="1" applyAlignment="1">
      <alignment horizontal="center"/>
    </xf>
    <xf numFmtId="39" fontId="2" fillId="0" borderId="0" xfId="0" applyNumberFormat="1" applyFont="1" applyAlignment="1" applyProtection="1">
      <alignment horizontal="center"/>
    </xf>
    <xf numFmtId="39" fontId="11" fillId="0" borderId="0" xfId="2" applyNumberFormat="1" applyFont="1" applyAlignment="1" applyProtection="1">
      <alignment horizontal="center"/>
    </xf>
    <xf numFmtId="39" fontId="11" fillId="0" borderId="0" xfId="0" applyFont="1" applyAlignment="1">
      <alignment horizontal="center"/>
    </xf>
    <xf numFmtId="39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55"/>
  <sheetViews>
    <sheetView topLeftCell="A13" workbookViewId="0">
      <selection activeCell="A50" sqref="A50"/>
    </sheetView>
  </sheetViews>
  <sheetFormatPr defaultRowHeight="12" x14ac:dyDescent="0.2"/>
  <cols>
    <col min="1" max="1" width="39.77734375" customWidth="1"/>
    <col min="2" max="2" width="12.109375" customWidth="1"/>
    <col min="3" max="3" width="1.33203125" customWidth="1"/>
    <col min="4" max="4" width="12.33203125" customWidth="1"/>
    <col min="5" max="5" width="1.44140625" customWidth="1"/>
    <col min="6" max="6" width="10.21875" customWidth="1"/>
    <col min="7" max="7" width="1.6640625" customWidth="1"/>
    <col min="8" max="8" width="11.88671875" customWidth="1"/>
    <col min="9" max="9" width="14.109375" bestFit="1" customWidth="1"/>
  </cols>
  <sheetData>
    <row r="1" spans="1:9" ht="13.2" x14ac:dyDescent="0.25">
      <c r="A1" s="211" t="s">
        <v>33</v>
      </c>
      <c r="B1" s="211"/>
      <c r="C1" s="211"/>
      <c r="D1" s="211"/>
      <c r="E1" s="211"/>
      <c r="F1" s="211"/>
      <c r="G1" s="211"/>
      <c r="H1" s="211"/>
      <c r="I1" s="1"/>
    </row>
    <row r="2" spans="1:9" ht="13.2" x14ac:dyDescent="0.25">
      <c r="A2" s="211" t="s">
        <v>560</v>
      </c>
      <c r="B2" s="211"/>
      <c r="C2" s="211"/>
      <c r="D2" s="211"/>
      <c r="E2" s="211"/>
      <c r="F2" s="211"/>
      <c r="G2" s="211"/>
      <c r="H2" s="211"/>
      <c r="I2" s="1"/>
    </row>
    <row r="3" spans="1:9" ht="13.2" x14ac:dyDescent="0.25">
      <c r="A3" s="211" t="s">
        <v>561</v>
      </c>
      <c r="B3" s="211"/>
      <c r="C3" s="211"/>
      <c r="D3" s="211"/>
      <c r="E3" s="211"/>
      <c r="F3" s="211"/>
      <c r="G3" s="211"/>
      <c r="H3" s="211"/>
      <c r="I3" s="1"/>
    </row>
    <row r="4" spans="1:9" ht="13.2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2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3.2" x14ac:dyDescent="0.25">
      <c r="A6" s="1"/>
      <c r="B6" s="140" t="s">
        <v>562</v>
      </c>
      <c r="C6" s="140"/>
      <c r="D6" s="140" t="s">
        <v>563</v>
      </c>
      <c r="E6" s="140"/>
      <c r="F6" s="140" t="s">
        <v>565</v>
      </c>
      <c r="G6" s="140"/>
      <c r="H6" s="140" t="s">
        <v>581</v>
      </c>
    </row>
    <row r="7" spans="1:9" ht="13.2" x14ac:dyDescent="0.25">
      <c r="A7" s="1"/>
      <c r="B7" s="140"/>
      <c r="C7" s="140"/>
      <c r="D7" s="140" t="s">
        <v>564</v>
      </c>
      <c r="E7" s="140"/>
      <c r="F7" s="140"/>
      <c r="G7" s="140"/>
      <c r="H7" s="140" t="s">
        <v>580</v>
      </c>
      <c r="I7" s="1"/>
    </row>
    <row r="8" spans="1:9" ht="13.2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3.2" x14ac:dyDescent="0.25">
      <c r="A9" s="54" t="s">
        <v>0</v>
      </c>
      <c r="B9" s="1"/>
      <c r="C9" s="1"/>
      <c r="D9" s="1"/>
      <c r="E9" s="1"/>
      <c r="F9" s="1"/>
      <c r="G9" s="1"/>
      <c r="H9" s="1"/>
      <c r="I9" s="1"/>
    </row>
    <row r="10" spans="1:9" ht="13.2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3.2" x14ac:dyDescent="0.25">
      <c r="A11" s="1" t="s">
        <v>121</v>
      </c>
      <c r="B11" s="142">
        <v>0</v>
      </c>
      <c r="C11" s="191"/>
      <c r="D11" s="191">
        <v>92328</v>
      </c>
      <c r="E11" s="191"/>
      <c r="F11" s="142">
        <v>0</v>
      </c>
      <c r="G11" s="191"/>
      <c r="H11" s="191">
        <f>B11+D11+F11</f>
        <v>92328</v>
      </c>
      <c r="I11" s="1"/>
    </row>
    <row r="12" spans="1:9" ht="13.2" x14ac:dyDescent="0.25">
      <c r="A12" s="1" t="s">
        <v>3</v>
      </c>
      <c r="B12" s="191">
        <v>4000</v>
      </c>
      <c r="C12" s="191"/>
      <c r="D12" s="191">
        <v>2000</v>
      </c>
      <c r="E12" s="191"/>
      <c r="F12" s="191">
        <v>1450</v>
      </c>
      <c r="G12" s="191"/>
      <c r="H12" s="191">
        <f t="shared" ref="H12:H17" si="0">B12+D12+F12</f>
        <v>7450</v>
      </c>
      <c r="I12" s="1"/>
    </row>
    <row r="13" spans="1:9" ht="13.2" x14ac:dyDescent="0.25">
      <c r="A13" s="1" t="s">
        <v>75</v>
      </c>
      <c r="B13" s="142">
        <v>0</v>
      </c>
      <c r="C13" s="191"/>
      <c r="D13" s="142">
        <v>0</v>
      </c>
      <c r="E13" s="191"/>
      <c r="F13" s="191">
        <v>1000</v>
      </c>
      <c r="G13" s="191"/>
      <c r="H13" s="191">
        <f t="shared" si="0"/>
        <v>1000</v>
      </c>
      <c r="I13" s="1"/>
    </row>
    <row r="14" spans="1:9" ht="13.2" x14ac:dyDescent="0.25">
      <c r="A14" s="1" t="s">
        <v>2</v>
      </c>
      <c r="B14" s="191">
        <v>1000</v>
      </c>
      <c r="C14" s="191"/>
      <c r="D14" s="191">
        <v>800</v>
      </c>
      <c r="E14" s="191"/>
      <c r="F14" s="191">
        <v>500</v>
      </c>
      <c r="G14" s="191"/>
      <c r="H14" s="191">
        <f t="shared" si="0"/>
        <v>2300</v>
      </c>
      <c r="I14" s="1"/>
    </row>
    <row r="15" spans="1:9" ht="13.2" x14ac:dyDescent="0.25">
      <c r="A15" s="1" t="s">
        <v>566</v>
      </c>
      <c r="B15" s="142">
        <v>0</v>
      </c>
      <c r="C15" s="191"/>
      <c r="D15" s="142">
        <v>0</v>
      </c>
      <c r="E15" s="191"/>
      <c r="F15" s="191">
        <v>1000</v>
      </c>
      <c r="G15" s="191"/>
      <c r="H15" s="191">
        <f t="shared" si="0"/>
        <v>1000</v>
      </c>
      <c r="I15" s="1"/>
    </row>
    <row r="16" spans="1:9" ht="13.2" x14ac:dyDescent="0.25">
      <c r="A16" s="1" t="s">
        <v>1</v>
      </c>
      <c r="B16" s="191">
        <f>1873574+4849</f>
        <v>1878423</v>
      </c>
      <c r="C16" s="191"/>
      <c r="D16" s="191">
        <f>1194188+4356</f>
        <v>1198544</v>
      </c>
      <c r="E16" s="191"/>
      <c r="F16" s="191">
        <f>496283+789</f>
        <v>497072</v>
      </c>
      <c r="G16" s="191"/>
      <c r="H16" s="191">
        <f t="shared" si="0"/>
        <v>3574039</v>
      </c>
      <c r="I16" s="1"/>
    </row>
    <row r="17" spans="1:9" ht="13.2" x14ac:dyDescent="0.25">
      <c r="A17" s="1" t="s">
        <v>120</v>
      </c>
      <c r="B17" s="193">
        <v>11000</v>
      </c>
      <c r="C17" s="191"/>
      <c r="D17" s="193">
        <v>15000</v>
      </c>
      <c r="E17" s="191"/>
      <c r="F17" s="196">
        <v>0</v>
      </c>
      <c r="G17" s="191"/>
      <c r="H17" s="193">
        <f t="shared" si="0"/>
        <v>26000</v>
      </c>
      <c r="I17" s="1"/>
    </row>
    <row r="18" spans="1:9" ht="13.2" x14ac:dyDescent="0.25">
      <c r="A18" s="1"/>
      <c r="B18" s="191"/>
      <c r="C18" s="191"/>
      <c r="D18" s="191"/>
      <c r="E18" s="191"/>
      <c r="F18" s="191"/>
      <c r="G18" s="191"/>
      <c r="H18" s="191"/>
      <c r="I18" s="1"/>
    </row>
    <row r="19" spans="1:9" ht="13.8" thickBot="1" x14ac:dyDescent="0.3">
      <c r="A19" s="190" t="s">
        <v>4</v>
      </c>
      <c r="B19" s="194">
        <f>SUM(B11:B17)</f>
        <v>1894423</v>
      </c>
      <c r="C19" s="195"/>
      <c r="D19" s="194">
        <f>SUM(D11:D17)</f>
        <v>1308672</v>
      </c>
      <c r="E19" s="195"/>
      <c r="F19" s="194">
        <f>SUM(F11:F17)</f>
        <v>501022</v>
      </c>
      <c r="G19" s="195"/>
      <c r="H19" s="194">
        <f>SUM(H11:H17)</f>
        <v>3704117</v>
      </c>
      <c r="I19" s="1"/>
    </row>
    <row r="20" spans="1:9" ht="13.8" thickTop="1" x14ac:dyDescent="0.25">
      <c r="A20" s="1"/>
      <c r="B20" s="191"/>
      <c r="C20" s="191"/>
      <c r="D20" s="191"/>
      <c r="E20" s="191"/>
      <c r="F20" s="191"/>
      <c r="G20" s="191"/>
      <c r="H20" s="191"/>
      <c r="I20" s="1"/>
    </row>
    <row r="21" spans="1:9" ht="13.2" x14ac:dyDescent="0.25">
      <c r="A21" s="192" t="s">
        <v>527</v>
      </c>
      <c r="B21" s="191"/>
      <c r="C21" s="191"/>
      <c r="D21" s="191"/>
      <c r="E21" s="191"/>
      <c r="F21" s="191"/>
      <c r="G21" s="191"/>
      <c r="H21" s="191"/>
      <c r="I21" s="1"/>
    </row>
    <row r="22" spans="1:9" ht="13.2" x14ac:dyDescent="0.25">
      <c r="A22" s="1"/>
      <c r="B22" s="191"/>
      <c r="C22" s="191"/>
      <c r="D22" s="191"/>
      <c r="E22" s="191"/>
      <c r="F22" s="191"/>
      <c r="G22" s="191"/>
      <c r="H22" s="191"/>
      <c r="I22" s="1"/>
    </row>
    <row r="23" spans="1:9" ht="13.2" x14ac:dyDescent="0.25">
      <c r="A23" s="1" t="s">
        <v>569</v>
      </c>
      <c r="B23" s="191">
        <v>0</v>
      </c>
      <c r="C23" s="191"/>
      <c r="D23" s="191">
        <v>556</v>
      </c>
      <c r="E23" s="191"/>
      <c r="F23" s="191">
        <v>500</v>
      </c>
      <c r="G23" s="191"/>
      <c r="H23" s="191">
        <f>B23+D23+F23</f>
        <v>1056</v>
      </c>
      <c r="I23" s="1"/>
    </row>
    <row r="24" spans="1:9" ht="13.2" x14ac:dyDescent="0.25">
      <c r="A24" s="1" t="s">
        <v>47</v>
      </c>
      <c r="B24" s="191">
        <v>55300</v>
      </c>
      <c r="C24" s="191"/>
      <c r="D24" s="191">
        <v>90034</v>
      </c>
      <c r="E24" s="191"/>
      <c r="F24" s="191">
        <v>62500</v>
      </c>
      <c r="G24" s="191"/>
      <c r="H24" s="191">
        <f t="shared" ref="H24:H45" si="1">B24+D24+F24</f>
        <v>207834</v>
      </c>
      <c r="I24" s="1"/>
    </row>
    <row r="25" spans="1:9" ht="13.2" x14ac:dyDescent="0.25">
      <c r="A25" s="1" t="s">
        <v>507</v>
      </c>
      <c r="B25" s="191">
        <v>182997</v>
      </c>
      <c r="C25" s="191"/>
      <c r="D25" s="191">
        <v>130771</v>
      </c>
      <c r="E25" s="191"/>
      <c r="F25" s="191">
        <v>43049</v>
      </c>
      <c r="G25" s="191"/>
      <c r="H25" s="191">
        <f t="shared" si="1"/>
        <v>356817</v>
      </c>
      <c r="I25" s="1"/>
    </row>
    <row r="26" spans="1:9" ht="13.2" x14ac:dyDescent="0.25">
      <c r="A26" s="1" t="s">
        <v>226</v>
      </c>
      <c r="B26" s="191">
        <v>110351</v>
      </c>
      <c r="C26" s="191"/>
      <c r="D26" s="191">
        <v>110351</v>
      </c>
      <c r="E26" s="191"/>
      <c r="F26" s="142">
        <v>0</v>
      </c>
      <c r="G26" s="191"/>
      <c r="H26" s="191">
        <f t="shared" si="1"/>
        <v>220702</v>
      </c>
      <c r="I26" s="1"/>
    </row>
    <row r="27" spans="1:9" ht="13.2" x14ac:dyDescent="0.25">
      <c r="A27" s="1" t="s">
        <v>574</v>
      </c>
      <c r="B27" s="191">
        <v>143031</v>
      </c>
      <c r="C27" s="191"/>
      <c r="D27" s="191">
        <v>90663</v>
      </c>
      <c r="E27" s="191"/>
      <c r="F27" s="191">
        <v>26883</v>
      </c>
      <c r="G27" s="191"/>
      <c r="H27" s="191">
        <f t="shared" si="1"/>
        <v>260577</v>
      </c>
      <c r="I27" s="1"/>
    </row>
    <row r="28" spans="1:9" ht="13.2" x14ac:dyDescent="0.25">
      <c r="A28" s="1" t="s">
        <v>573</v>
      </c>
      <c r="B28" s="191">
        <v>14120</v>
      </c>
      <c r="C28" s="191"/>
      <c r="D28" s="191">
        <v>4690</v>
      </c>
      <c r="E28" s="191"/>
      <c r="F28" s="191">
        <v>5660</v>
      </c>
      <c r="G28" s="191"/>
      <c r="H28" s="191">
        <f t="shared" si="1"/>
        <v>24470</v>
      </c>
      <c r="I28" s="1"/>
    </row>
    <row r="29" spans="1:9" ht="13.2" x14ac:dyDescent="0.25">
      <c r="A29" s="1" t="s">
        <v>577</v>
      </c>
      <c r="B29" s="191">
        <f>449660+4849</f>
        <v>454509</v>
      </c>
      <c r="C29" s="191"/>
      <c r="D29" s="191">
        <f>404006+4356</f>
        <v>408362</v>
      </c>
      <c r="E29" s="191"/>
      <c r="F29" s="191">
        <f>73132+789</f>
        <v>73921</v>
      </c>
      <c r="G29" s="191"/>
      <c r="H29" s="191">
        <f t="shared" si="1"/>
        <v>936792</v>
      </c>
      <c r="I29" s="1"/>
    </row>
    <row r="30" spans="1:9" ht="13.2" x14ac:dyDescent="0.25">
      <c r="A30" s="1" t="s">
        <v>575</v>
      </c>
      <c r="B30" s="191">
        <v>0</v>
      </c>
      <c r="C30" s="191"/>
      <c r="D30" s="142">
        <v>0</v>
      </c>
      <c r="E30" s="191"/>
      <c r="F30" s="142">
        <v>0</v>
      </c>
      <c r="G30" s="191"/>
      <c r="H30" s="191">
        <f t="shared" si="1"/>
        <v>0</v>
      </c>
      <c r="I30" s="1"/>
    </row>
    <row r="31" spans="1:9" ht="13.2" x14ac:dyDescent="0.25">
      <c r="A31" s="1" t="s">
        <v>576</v>
      </c>
      <c r="B31" s="191">
        <v>4000</v>
      </c>
      <c r="C31" s="191"/>
      <c r="D31" s="191">
        <v>7000</v>
      </c>
      <c r="E31" s="191"/>
      <c r="F31" s="142">
        <v>0</v>
      </c>
      <c r="G31" s="191"/>
      <c r="H31" s="191">
        <f t="shared" si="1"/>
        <v>11000</v>
      </c>
      <c r="I31" s="1"/>
    </row>
    <row r="32" spans="1:9" ht="13.2" x14ac:dyDescent="0.25">
      <c r="A32" s="1" t="s">
        <v>190</v>
      </c>
      <c r="B32" s="200">
        <v>26712</v>
      </c>
      <c r="C32" s="191"/>
      <c r="D32" s="191">
        <v>22599</v>
      </c>
      <c r="E32" s="191"/>
      <c r="F32" s="142">
        <v>0</v>
      </c>
      <c r="G32" s="191"/>
      <c r="H32" s="191">
        <f t="shared" si="1"/>
        <v>49311</v>
      </c>
      <c r="I32" s="1"/>
    </row>
    <row r="33" spans="1:9" ht="13.2" x14ac:dyDescent="0.25">
      <c r="A33" s="1" t="s">
        <v>27</v>
      </c>
      <c r="B33" s="191">
        <v>11000</v>
      </c>
      <c r="C33" s="191"/>
      <c r="D33" s="191">
        <v>5815</v>
      </c>
      <c r="E33" s="191"/>
      <c r="F33" s="191">
        <v>10400</v>
      </c>
      <c r="G33" s="191"/>
      <c r="H33" s="191">
        <f t="shared" si="1"/>
        <v>27215</v>
      </c>
      <c r="I33" s="1"/>
    </row>
    <row r="34" spans="1:9" ht="13.2" x14ac:dyDescent="0.25">
      <c r="A34" s="1" t="s">
        <v>578</v>
      </c>
      <c r="B34" s="191">
        <v>43650</v>
      </c>
      <c r="C34" s="191"/>
      <c r="D34" s="142">
        <v>0</v>
      </c>
      <c r="E34" s="191"/>
      <c r="F34" s="142">
        <v>0</v>
      </c>
      <c r="G34" s="191"/>
      <c r="H34" s="191">
        <f t="shared" si="1"/>
        <v>43650</v>
      </c>
      <c r="I34" s="1"/>
    </row>
    <row r="35" spans="1:9" ht="13.2" x14ac:dyDescent="0.25">
      <c r="A35" s="1" t="s">
        <v>117</v>
      </c>
      <c r="B35" s="191">
        <v>7000</v>
      </c>
      <c r="C35" s="191"/>
      <c r="D35" s="142">
        <v>0</v>
      </c>
      <c r="E35" s="191"/>
      <c r="F35" s="191">
        <v>20000</v>
      </c>
      <c r="G35" s="191"/>
      <c r="H35" s="191">
        <f t="shared" si="1"/>
        <v>27000</v>
      </c>
      <c r="I35" s="1"/>
    </row>
    <row r="36" spans="1:9" ht="13.2" x14ac:dyDescent="0.25">
      <c r="A36" s="1" t="s">
        <v>231</v>
      </c>
      <c r="B36" s="191">
        <v>9000</v>
      </c>
      <c r="C36" s="191"/>
      <c r="D36" s="191">
        <v>3000</v>
      </c>
      <c r="E36" s="191"/>
      <c r="F36" s="142">
        <v>0</v>
      </c>
      <c r="G36" s="191"/>
      <c r="H36" s="191">
        <f t="shared" si="1"/>
        <v>12000</v>
      </c>
      <c r="I36" s="1"/>
    </row>
    <row r="37" spans="1:9" ht="13.2" x14ac:dyDescent="0.25">
      <c r="A37" s="1" t="s">
        <v>35</v>
      </c>
      <c r="B37" s="191">
        <v>42500</v>
      </c>
      <c r="C37" s="191"/>
      <c r="D37" s="191">
        <v>40655</v>
      </c>
      <c r="E37" s="191"/>
      <c r="F37" s="191">
        <v>17000</v>
      </c>
      <c r="G37" s="191"/>
      <c r="H37" s="191">
        <f t="shared" si="1"/>
        <v>100155</v>
      </c>
      <c r="I37" s="1"/>
    </row>
    <row r="38" spans="1:9" ht="13.2" x14ac:dyDescent="0.25">
      <c r="A38" s="1" t="s">
        <v>363</v>
      </c>
      <c r="B38" s="191">
        <v>193150</v>
      </c>
      <c r="C38" s="191"/>
      <c r="D38" s="191">
        <v>156537</v>
      </c>
      <c r="E38" s="191"/>
      <c r="F38" s="191">
        <v>85250</v>
      </c>
      <c r="G38" s="191"/>
      <c r="H38" s="191">
        <f t="shared" si="1"/>
        <v>434937</v>
      </c>
      <c r="I38" s="1"/>
    </row>
    <row r="39" spans="1:9" ht="13.2" x14ac:dyDescent="0.25">
      <c r="A39" s="1" t="s">
        <v>572</v>
      </c>
      <c r="B39" s="191">
        <v>63035</v>
      </c>
      <c r="C39" s="191"/>
      <c r="D39" s="191">
        <v>27330</v>
      </c>
      <c r="E39" s="191"/>
      <c r="F39" s="191">
        <v>11236</v>
      </c>
      <c r="G39" s="191"/>
      <c r="H39" s="191">
        <f t="shared" si="1"/>
        <v>101601</v>
      </c>
      <c r="I39" s="1"/>
    </row>
    <row r="40" spans="1:9" ht="13.2" x14ac:dyDescent="0.25">
      <c r="A40" s="1" t="s">
        <v>579</v>
      </c>
      <c r="B40" s="142">
        <v>0</v>
      </c>
      <c r="C40" s="191"/>
      <c r="D40" s="142">
        <v>0</v>
      </c>
      <c r="E40" s="191"/>
      <c r="F40" s="191">
        <v>0</v>
      </c>
      <c r="G40" s="191"/>
      <c r="H40" s="191">
        <f t="shared" si="1"/>
        <v>0</v>
      </c>
      <c r="I40" s="1"/>
    </row>
    <row r="41" spans="1:9" ht="13.2" x14ac:dyDescent="0.25">
      <c r="A41" s="1" t="s">
        <v>567</v>
      </c>
      <c r="B41" s="191">
        <f>72500+12300</f>
        <v>84800</v>
      </c>
      <c r="C41" s="191"/>
      <c r="D41" s="191">
        <v>43083</v>
      </c>
      <c r="E41" s="191"/>
      <c r="F41" s="191">
        <v>16824</v>
      </c>
      <c r="G41" s="191"/>
      <c r="H41" s="191">
        <f t="shared" si="1"/>
        <v>144707</v>
      </c>
      <c r="I41" s="1"/>
    </row>
    <row r="42" spans="1:9" ht="13.2" x14ac:dyDescent="0.25">
      <c r="A42" s="1" t="s">
        <v>570</v>
      </c>
      <c r="B42" s="191">
        <v>120883</v>
      </c>
      <c r="C42" s="191"/>
      <c r="D42" s="191">
        <v>52939</v>
      </c>
      <c r="E42" s="191"/>
      <c r="F42" s="191">
        <v>114722</v>
      </c>
      <c r="G42" s="191"/>
      <c r="H42" s="191">
        <f t="shared" si="1"/>
        <v>288544</v>
      </c>
      <c r="I42" s="1"/>
    </row>
    <row r="43" spans="1:9" ht="13.2" x14ac:dyDescent="0.25">
      <c r="A43" s="1" t="s">
        <v>571</v>
      </c>
      <c r="B43" s="191"/>
      <c r="C43" s="191"/>
      <c r="D43" s="191"/>
      <c r="E43" s="191"/>
      <c r="F43" s="191"/>
      <c r="G43" s="191"/>
      <c r="H43" s="191">
        <f t="shared" si="1"/>
        <v>0</v>
      </c>
      <c r="I43" s="1"/>
    </row>
    <row r="44" spans="1:9" ht="13.2" x14ac:dyDescent="0.25">
      <c r="A44" s="1" t="s">
        <v>156</v>
      </c>
      <c r="B44" s="200">
        <v>245033</v>
      </c>
      <c r="C44" s="191"/>
      <c r="D44" s="191">
        <v>98417</v>
      </c>
      <c r="E44" s="191"/>
      <c r="F44" s="142">
        <v>0</v>
      </c>
      <c r="G44" s="191"/>
      <c r="H44" s="191">
        <f t="shared" si="1"/>
        <v>343450</v>
      </c>
      <c r="I44" s="1"/>
    </row>
    <row r="45" spans="1:9" ht="13.2" x14ac:dyDescent="0.25">
      <c r="A45" s="1" t="s">
        <v>568</v>
      </c>
      <c r="B45" s="193">
        <v>83352</v>
      </c>
      <c r="C45" s="191"/>
      <c r="D45" s="193">
        <v>15870</v>
      </c>
      <c r="E45" s="191"/>
      <c r="F45" s="193">
        <v>13077</v>
      </c>
      <c r="G45" s="191"/>
      <c r="H45" s="193">
        <f t="shared" si="1"/>
        <v>112299</v>
      </c>
      <c r="I45" s="1"/>
    </row>
    <row r="46" spans="1:9" ht="13.2" x14ac:dyDescent="0.25">
      <c r="A46" s="1"/>
      <c r="B46" s="191"/>
      <c r="C46" s="191"/>
      <c r="D46" s="191"/>
      <c r="E46" s="191"/>
      <c r="F46" s="191"/>
      <c r="G46" s="191"/>
      <c r="H46" s="191"/>
      <c r="I46" s="1"/>
    </row>
    <row r="47" spans="1:9" ht="13.8" thickBot="1" x14ac:dyDescent="0.3">
      <c r="A47" s="190" t="s">
        <v>559</v>
      </c>
      <c r="B47" s="194">
        <f>SUM(B23:B45)</f>
        <v>1894423</v>
      </c>
      <c r="C47" s="195"/>
      <c r="D47" s="194">
        <f>SUM(D23:D45)</f>
        <v>1308672</v>
      </c>
      <c r="E47" s="195"/>
      <c r="F47" s="194">
        <f>SUM(F23:F45)</f>
        <v>501022</v>
      </c>
      <c r="G47" s="195"/>
      <c r="H47" s="194">
        <f>SUM(H23:H45)</f>
        <v>3704117</v>
      </c>
      <c r="I47" s="1"/>
    </row>
    <row r="48" spans="1:9" ht="13.8" thickTop="1" x14ac:dyDescent="0.25">
      <c r="A48" s="1"/>
      <c r="B48" s="191"/>
      <c r="C48" s="191"/>
      <c r="D48" s="191"/>
      <c r="E48" s="191"/>
      <c r="F48" s="191"/>
      <c r="G48" s="191"/>
      <c r="H48" s="191"/>
      <c r="I48" s="1"/>
    </row>
    <row r="49" spans="1:9" ht="13.2" x14ac:dyDescent="0.25">
      <c r="A49" s="1"/>
      <c r="B49" s="191"/>
      <c r="C49" s="191"/>
      <c r="D49" s="191"/>
      <c r="E49" s="191"/>
      <c r="F49" s="191"/>
      <c r="G49" s="191"/>
      <c r="H49" s="191"/>
      <c r="I49" s="1"/>
    </row>
    <row r="50" spans="1:9" ht="13.2" x14ac:dyDescent="0.25">
      <c r="A50" s="1"/>
      <c r="B50" s="191"/>
      <c r="C50" s="191"/>
      <c r="D50" s="191"/>
      <c r="E50" s="191"/>
      <c r="F50" s="191"/>
      <c r="G50" s="191"/>
      <c r="H50" s="191"/>
      <c r="I50" s="1"/>
    </row>
    <row r="51" spans="1:9" ht="13.2" x14ac:dyDescent="0.25">
      <c r="A51" s="1"/>
      <c r="B51" s="191"/>
      <c r="C51" s="191"/>
      <c r="D51" s="191"/>
      <c r="E51" s="191"/>
      <c r="F51" s="191"/>
      <c r="G51" s="191"/>
      <c r="H51" s="191"/>
      <c r="I51" s="1"/>
    </row>
    <row r="52" spans="1:9" ht="13.2" x14ac:dyDescent="0.25">
      <c r="A52" s="1"/>
      <c r="B52" s="191"/>
      <c r="C52" s="191"/>
      <c r="D52" s="191"/>
      <c r="E52" s="191"/>
      <c r="F52" s="191"/>
      <c r="G52" s="191"/>
      <c r="H52" s="191"/>
      <c r="I52" s="1"/>
    </row>
    <row r="53" spans="1:9" ht="13.2" x14ac:dyDescent="0.25">
      <c r="A53" s="1"/>
      <c r="B53" s="191"/>
      <c r="C53" s="191"/>
      <c r="D53" s="191"/>
      <c r="E53" s="191"/>
      <c r="F53" s="191"/>
      <c r="G53" s="191"/>
      <c r="H53" s="191"/>
      <c r="I53" s="1"/>
    </row>
    <row r="54" spans="1:9" ht="13.2" x14ac:dyDescent="0.25">
      <c r="A54" s="1"/>
      <c r="B54" s="191"/>
      <c r="C54" s="191"/>
      <c r="D54" s="191"/>
      <c r="E54" s="191"/>
      <c r="F54" s="191"/>
      <c r="G54" s="191"/>
      <c r="H54" s="191"/>
      <c r="I54" s="1"/>
    </row>
    <row r="55" spans="1:9" ht="13.2" x14ac:dyDescent="0.25">
      <c r="A55" s="1"/>
      <c r="B55" s="1"/>
      <c r="C55" s="1"/>
      <c r="D55" s="1"/>
      <c r="E55" s="1"/>
      <c r="F55" s="1"/>
      <c r="G55" s="1"/>
      <c r="H55" s="1"/>
      <c r="I55" s="1"/>
    </row>
  </sheetData>
  <sortState ref="A25:A47">
    <sortCondition ref="A25"/>
  </sortState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V44"/>
  <sheetViews>
    <sheetView workbookViewId="0">
      <selection sqref="A1:E1"/>
    </sheetView>
  </sheetViews>
  <sheetFormatPr defaultColWidth="9" defaultRowHeight="13.2" x14ac:dyDescent="0.25"/>
  <cols>
    <col min="1" max="1" width="27.44140625" style="1" bestFit="1" customWidth="1"/>
    <col min="2" max="2" width="5.33203125" style="1" customWidth="1"/>
    <col min="3" max="3" width="17.21875" style="1" customWidth="1"/>
    <col min="4" max="4" width="3.21875" style="1" customWidth="1"/>
    <col min="5" max="5" width="15.6640625" style="1" bestFit="1" customWidth="1"/>
    <col min="6" max="6" width="2.21875" style="6" customWidth="1"/>
    <col min="7" max="14" width="9" style="1"/>
    <col min="15" max="15" width="13.6640625" style="1" bestFit="1" customWidth="1"/>
    <col min="16" max="16" width="23.33203125" style="1" bestFit="1" customWidth="1"/>
    <col min="17" max="17" width="10.77734375" style="1" bestFit="1" customWidth="1"/>
    <col min="18" max="18" width="9" style="1"/>
    <col min="19" max="19" width="9.88671875" style="1" bestFit="1" customWidth="1"/>
    <col min="20" max="20" width="9" style="1"/>
    <col min="21" max="21" width="45.77734375" style="1" customWidth="1"/>
    <col min="22" max="16384" width="9" style="1"/>
  </cols>
  <sheetData>
    <row r="1" spans="1:21" x14ac:dyDescent="0.25">
      <c r="A1" s="223" t="s">
        <v>33</v>
      </c>
      <c r="B1" s="223"/>
      <c r="C1" s="223"/>
      <c r="D1" s="223"/>
      <c r="E1" s="223"/>
    </row>
    <row r="2" spans="1:21" x14ac:dyDescent="0.25">
      <c r="A2" s="224" t="s">
        <v>525</v>
      </c>
      <c r="B2" s="224"/>
      <c r="C2" s="224"/>
      <c r="D2" s="224"/>
      <c r="E2" s="224"/>
      <c r="F2" s="157"/>
      <c r="O2" s="225" t="s">
        <v>449</v>
      </c>
      <c r="P2" s="225"/>
      <c r="Q2" s="225"/>
      <c r="R2" s="225"/>
      <c r="S2" s="225"/>
      <c r="T2" s="225"/>
      <c r="U2" s="225"/>
    </row>
    <row r="3" spans="1:21" x14ac:dyDescent="0.25">
      <c r="A3" s="224" t="s">
        <v>526</v>
      </c>
      <c r="B3" s="224"/>
      <c r="C3" s="224"/>
      <c r="D3" s="224"/>
      <c r="E3" s="224"/>
      <c r="F3" s="157"/>
      <c r="O3" s="225" t="s">
        <v>450</v>
      </c>
      <c r="P3" s="225"/>
      <c r="Q3" s="225"/>
      <c r="R3" s="225"/>
      <c r="S3" s="225"/>
      <c r="T3" s="225"/>
      <c r="U3" s="225"/>
    </row>
    <row r="4" spans="1:21" x14ac:dyDescent="0.25">
      <c r="A4" s="177"/>
      <c r="B4" s="177"/>
      <c r="C4" s="175"/>
      <c r="D4" s="177"/>
      <c r="E4" s="177"/>
      <c r="F4" s="177"/>
      <c r="O4" s="142"/>
      <c r="P4" s="142"/>
      <c r="Q4" s="143"/>
      <c r="R4" s="142"/>
      <c r="S4" s="142"/>
      <c r="T4" s="142"/>
      <c r="U4" s="142"/>
    </row>
    <row r="5" spans="1:21" x14ac:dyDescent="0.25">
      <c r="A5" s="155"/>
      <c r="B5" s="155"/>
      <c r="C5" s="157"/>
      <c r="D5" s="155"/>
      <c r="E5" s="155"/>
      <c r="F5" s="155"/>
      <c r="O5" s="144" t="s">
        <v>451</v>
      </c>
      <c r="P5" s="144"/>
      <c r="Q5" s="145"/>
      <c r="R5" s="144"/>
      <c r="S5" s="144"/>
      <c r="T5" s="144"/>
      <c r="U5" s="144"/>
    </row>
    <row r="6" spans="1:21" x14ac:dyDescent="0.25">
      <c r="A6" s="155"/>
      <c r="B6" s="155"/>
      <c r="C6" s="157"/>
      <c r="D6" s="155"/>
      <c r="E6" s="178" t="s">
        <v>110</v>
      </c>
      <c r="F6" s="155"/>
      <c r="O6" s="144"/>
      <c r="P6" s="144"/>
      <c r="Q6" s="145"/>
      <c r="R6" s="144"/>
      <c r="S6" s="144"/>
      <c r="T6" s="144"/>
      <c r="U6" s="144"/>
    </row>
    <row r="7" spans="1:21" ht="16.5" customHeight="1" x14ac:dyDescent="0.4">
      <c r="A7" s="182" t="s">
        <v>0</v>
      </c>
      <c r="B7" s="179"/>
      <c r="C7" s="180" t="s">
        <v>104</v>
      </c>
      <c r="D7" s="155"/>
      <c r="E7" s="112" t="s">
        <v>105</v>
      </c>
      <c r="F7" s="155"/>
      <c r="O7" s="146" t="s">
        <v>245</v>
      </c>
      <c r="P7" s="146" t="s">
        <v>452</v>
      </c>
      <c r="Q7" s="147" t="s">
        <v>453</v>
      </c>
      <c r="R7" s="146"/>
      <c r="S7" s="148" t="s">
        <v>454</v>
      </c>
      <c r="T7" s="146"/>
      <c r="U7" s="149" t="s">
        <v>455</v>
      </c>
    </row>
    <row r="8" spans="1:21" x14ac:dyDescent="0.25">
      <c r="A8" s="177"/>
      <c r="B8" s="177"/>
      <c r="C8" s="175"/>
      <c r="D8" s="177"/>
      <c r="E8" s="181"/>
      <c r="F8" s="177"/>
      <c r="O8" s="150"/>
      <c r="P8" s="150"/>
      <c r="Q8" s="151"/>
      <c r="R8" s="150"/>
      <c r="S8" s="152" t="s">
        <v>456</v>
      </c>
      <c r="T8" s="150"/>
      <c r="U8" s="150"/>
    </row>
    <row r="9" spans="1:21" x14ac:dyDescent="0.25">
      <c r="A9" s="177"/>
      <c r="B9" s="177"/>
      <c r="C9" s="175"/>
      <c r="D9" s="177"/>
      <c r="E9" s="155"/>
      <c r="F9" s="177"/>
      <c r="O9" s="150"/>
      <c r="P9" s="150"/>
      <c r="Q9" s="151"/>
      <c r="R9" s="150"/>
      <c r="S9" s="153"/>
      <c r="T9" s="150"/>
      <c r="U9" s="150"/>
    </row>
    <row r="10" spans="1:21" x14ac:dyDescent="0.25">
      <c r="A10" s="177" t="s">
        <v>458</v>
      </c>
      <c r="B10" s="177"/>
      <c r="C10" s="175">
        <v>200000</v>
      </c>
      <c r="D10" s="177"/>
      <c r="E10" s="175">
        <v>226000</v>
      </c>
      <c r="F10" s="177"/>
      <c r="O10" s="150" t="s">
        <v>457</v>
      </c>
      <c r="P10" s="150" t="s">
        <v>458</v>
      </c>
      <c r="Q10" s="151">
        <v>200000</v>
      </c>
      <c r="R10" s="150"/>
      <c r="S10" s="151">
        <v>226000</v>
      </c>
      <c r="T10" s="150"/>
    </row>
    <row r="11" spans="1:21" x14ac:dyDescent="0.25">
      <c r="A11" s="177" t="s">
        <v>505</v>
      </c>
      <c r="B11" s="177"/>
      <c r="C11" s="175">
        <f>C10*0.08625</f>
        <v>17250</v>
      </c>
      <c r="D11" s="175"/>
      <c r="E11" s="175">
        <f>E10*0.08625+0.5</f>
        <v>19493</v>
      </c>
      <c r="F11" s="177"/>
      <c r="I11" s="1" t="s">
        <v>529</v>
      </c>
      <c r="O11" s="150"/>
      <c r="P11" s="150"/>
      <c r="Q11" s="151"/>
      <c r="R11" s="150"/>
      <c r="S11" s="151"/>
      <c r="T11" s="150"/>
    </row>
    <row r="12" spans="1:21" x14ac:dyDescent="0.25">
      <c r="A12" s="177" t="s">
        <v>460</v>
      </c>
      <c r="B12" s="177"/>
      <c r="C12" s="176">
        <v>40000</v>
      </c>
      <c r="D12" s="177"/>
      <c r="E12" s="176">
        <v>43050</v>
      </c>
      <c r="F12" s="177"/>
      <c r="O12" s="150" t="s">
        <v>459</v>
      </c>
      <c r="P12" s="150" t="s">
        <v>460</v>
      </c>
      <c r="Q12" s="151">
        <v>40000</v>
      </c>
      <c r="R12" s="150"/>
      <c r="S12" s="151">
        <v>43050</v>
      </c>
      <c r="T12" s="150"/>
    </row>
    <row r="13" spans="1:21" x14ac:dyDescent="0.25">
      <c r="A13" s="6"/>
      <c r="B13" s="6"/>
      <c r="C13" s="6"/>
      <c r="D13" s="6"/>
      <c r="E13" s="6"/>
      <c r="F13" s="177"/>
      <c r="O13" s="150" t="s">
        <v>461</v>
      </c>
      <c r="P13" s="150" t="s">
        <v>462</v>
      </c>
      <c r="Q13" s="151">
        <f>Q10*0.08625</f>
        <v>17250</v>
      </c>
      <c r="R13" s="151">
        <f>R10*0.08625</f>
        <v>0</v>
      </c>
      <c r="S13" s="151">
        <f>S10*0.08625</f>
        <v>19492.5</v>
      </c>
      <c r="T13" s="150"/>
      <c r="U13" s="150"/>
    </row>
    <row r="14" spans="1:21" ht="13.8" thickBot="1" x14ac:dyDescent="0.3">
      <c r="A14" s="186" t="s">
        <v>4</v>
      </c>
      <c r="B14" s="156"/>
      <c r="C14" s="187">
        <f>SUM(C10:C12)</f>
        <v>257250</v>
      </c>
      <c r="D14" s="157"/>
      <c r="E14" s="187">
        <f>SUM(E10:E12)</f>
        <v>288543</v>
      </c>
      <c r="F14" s="177"/>
      <c r="O14" s="150" t="s">
        <v>463</v>
      </c>
      <c r="P14" s="150" t="s">
        <v>464</v>
      </c>
      <c r="Q14" s="151"/>
      <c r="R14" s="150"/>
      <c r="S14" s="151"/>
      <c r="T14" s="150"/>
      <c r="U14" s="150"/>
    </row>
    <row r="15" spans="1:21" ht="13.8" thickTop="1" x14ac:dyDescent="0.25">
      <c r="A15" s="177"/>
      <c r="B15" s="177"/>
      <c r="C15" s="175"/>
      <c r="D15" s="177"/>
      <c r="E15" s="175"/>
      <c r="F15" s="177"/>
      <c r="O15" s="150"/>
      <c r="P15" s="150"/>
      <c r="Q15" s="151"/>
      <c r="R15" s="150"/>
      <c r="S15" s="151"/>
      <c r="T15" s="150"/>
      <c r="U15" s="150"/>
    </row>
    <row r="16" spans="1:21" x14ac:dyDescent="0.25">
      <c r="A16" s="177"/>
      <c r="B16" s="177"/>
      <c r="C16" s="175"/>
      <c r="D16" s="177"/>
      <c r="E16" s="177"/>
      <c r="F16" s="177"/>
      <c r="O16" s="150"/>
      <c r="P16" s="150"/>
      <c r="Q16" s="151"/>
      <c r="R16" s="150"/>
      <c r="S16" s="150"/>
      <c r="T16" s="150"/>
      <c r="U16" s="150"/>
    </row>
    <row r="17" spans="1:22" x14ac:dyDescent="0.25">
      <c r="A17" s="182" t="s">
        <v>527</v>
      </c>
      <c r="B17" s="182"/>
      <c r="C17" s="6"/>
      <c r="D17" s="6"/>
      <c r="E17" s="6"/>
      <c r="F17" s="155"/>
      <c r="O17" s="146"/>
      <c r="P17" s="154" t="s">
        <v>465</v>
      </c>
      <c r="Q17" s="147">
        <f>SUM(Q10:Q14)</f>
        <v>257250</v>
      </c>
      <c r="R17" s="147">
        <f>SUM(R10:R14)</f>
        <v>0</v>
      </c>
      <c r="S17" s="147">
        <f>SUM(S10:S14)</f>
        <v>288542.5</v>
      </c>
      <c r="T17" s="146"/>
      <c r="U17" s="146"/>
    </row>
    <row r="18" spans="1:22" x14ac:dyDescent="0.25">
      <c r="A18" s="156"/>
      <c r="B18" s="156"/>
      <c r="C18" s="157"/>
      <c r="D18" s="155"/>
      <c r="E18" s="157"/>
      <c r="F18" s="155"/>
      <c r="O18" s="155"/>
      <c r="P18" s="156"/>
      <c r="Q18" s="157"/>
      <c r="R18" s="155"/>
      <c r="S18" s="157"/>
      <c r="T18" s="155"/>
      <c r="U18" s="155"/>
    </row>
    <row r="19" spans="1:22" x14ac:dyDescent="0.25">
      <c r="A19" s="177" t="s">
        <v>468</v>
      </c>
      <c r="B19" s="177"/>
      <c r="C19" s="177">
        <v>73060</v>
      </c>
      <c r="D19" s="177"/>
      <c r="E19" s="177">
        <v>80467</v>
      </c>
      <c r="F19" s="177"/>
      <c r="I19" s="1" t="s">
        <v>530</v>
      </c>
      <c r="O19" s="144" t="s">
        <v>466</v>
      </c>
      <c r="P19" s="142"/>
      <c r="Q19" s="143"/>
      <c r="R19" s="142"/>
      <c r="S19" s="142"/>
      <c r="T19" s="142"/>
      <c r="U19" s="142"/>
    </row>
    <row r="20" spans="1:22" x14ac:dyDescent="0.25">
      <c r="A20" s="177" t="s">
        <v>471</v>
      </c>
      <c r="B20" s="177"/>
      <c r="C20" s="177">
        <v>30000</v>
      </c>
      <c r="D20" s="177"/>
      <c r="E20" s="177">
        <v>36000</v>
      </c>
      <c r="F20" s="177"/>
      <c r="O20" s="142"/>
      <c r="P20" s="142"/>
      <c r="Q20" s="143"/>
      <c r="R20" s="142"/>
      <c r="S20" s="142"/>
      <c r="T20" s="142"/>
      <c r="U20" s="142"/>
    </row>
    <row r="21" spans="1:22" x14ac:dyDescent="0.25">
      <c r="A21" s="177" t="s">
        <v>474</v>
      </c>
      <c r="B21" s="177"/>
      <c r="C21" s="177">
        <v>70248</v>
      </c>
      <c r="D21" s="177"/>
      <c r="E21" s="177">
        <v>85000</v>
      </c>
      <c r="F21" s="155"/>
      <c r="O21" s="146" t="s">
        <v>245</v>
      </c>
      <c r="P21" s="146" t="s">
        <v>452</v>
      </c>
      <c r="Q21" s="147" t="s">
        <v>456</v>
      </c>
      <c r="R21" s="146"/>
      <c r="S21" s="148" t="s">
        <v>454</v>
      </c>
      <c r="T21" s="146"/>
      <c r="U21" s="146"/>
    </row>
    <row r="22" spans="1:22" x14ac:dyDescent="0.25">
      <c r="A22" s="177" t="s">
        <v>479</v>
      </c>
      <c r="B22" s="177"/>
      <c r="C22" s="177">
        <v>5612</v>
      </c>
      <c r="D22" s="177"/>
      <c r="E22" s="177">
        <f>E21*0.0765+0.5</f>
        <v>6503</v>
      </c>
      <c r="F22" s="155"/>
      <c r="I22" s="1" t="s">
        <v>529</v>
      </c>
      <c r="O22" s="146"/>
      <c r="P22" s="146"/>
      <c r="Q22" s="147"/>
      <c r="R22" s="146"/>
      <c r="S22" s="174"/>
      <c r="T22" s="146"/>
      <c r="U22" s="146"/>
    </row>
    <row r="23" spans="1:22" x14ac:dyDescent="0.25">
      <c r="A23" s="177" t="s">
        <v>528</v>
      </c>
      <c r="B23" s="177"/>
      <c r="C23" s="177">
        <v>800</v>
      </c>
      <c r="D23" s="177"/>
      <c r="E23" s="177">
        <v>800</v>
      </c>
      <c r="F23" s="177"/>
      <c r="O23" s="150"/>
      <c r="P23" s="150"/>
      <c r="Q23" s="151"/>
      <c r="R23" s="150"/>
      <c r="S23" s="152" t="s">
        <v>456</v>
      </c>
      <c r="T23" s="150"/>
      <c r="U23" s="150"/>
    </row>
    <row r="24" spans="1:22" x14ac:dyDescent="0.25">
      <c r="A24" s="177" t="s">
        <v>481</v>
      </c>
      <c r="B24" s="177"/>
      <c r="C24" s="175">
        <v>5000</v>
      </c>
      <c r="D24" s="177"/>
      <c r="E24" s="175">
        <v>5000</v>
      </c>
      <c r="F24" s="177"/>
      <c r="O24" s="150"/>
      <c r="P24" s="150"/>
      <c r="Q24" s="151"/>
      <c r="R24" s="150"/>
      <c r="S24" s="150"/>
      <c r="T24" s="150"/>
      <c r="U24" s="150"/>
    </row>
    <row r="25" spans="1:22" x14ac:dyDescent="0.25">
      <c r="A25" s="177" t="s">
        <v>483</v>
      </c>
      <c r="B25" s="177"/>
      <c r="C25" s="175">
        <v>7200</v>
      </c>
      <c r="D25" s="177"/>
      <c r="E25" s="175">
        <v>7500</v>
      </c>
      <c r="F25" s="177"/>
      <c r="O25" s="150" t="s">
        <v>467</v>
      </c>
      <c r="P25" s="150" t="s">
        <v>468</v>
      </c>
      <c r="Q25" s="150">
        <v>73060</v>
      </c>
      <c r="R25" s="150"/>
      <c r="S25" s="146">
        <v>80467.5</v>
      </c>
      <c r="T25" s="150"/>
      <c r="U25" s="158" t="s">
        <v>469</v>
      </c>
    </row>
    <row r="26" spans="1:22" x14ac:dyDescent="0.25">
      <c r="A26" s="177" t="s">
        <v>486</v>
      </c>
      <c r="B26" s="177"/>
      <c r="C26" s="175">
        <v>2780</v>
      </c>
      <c r="D26" s="177"/>
      <c r="E26" s="175">
        <v>2780</v>
      </c>
      <c r="F26" s="177"/>
      <c r="O26" s="150" t="s">
        <v>470</v>
      </c>
      <c r="P26" s="150" t="s">
        <v>471</v>
      </c>
      <c r="Q26" s="150">
        <v>30000</v>
      </c>
      <c r="R26" s="150"/>
      <c r="S26" s="146">
        <v>36000</v>
      </c>
      <c r="T26" s="150"/>
      <c r="U26" s="150" t="s">
        <v>472</v>
      </c>
    </row>
    <row r="27" spans="1:22" ht="14.25" customHeight="1" x14ac:dyDescent="0.25">
      <c r="A27" s="177" t="s">
        <v>488</v>
      </c>
      <c r="B27" s="177"/>
      <c r="C27" s="175">
        <v>10600</v>
      </c>
      <c r="D27" s="177"/>
      <c r="E27" s="175">
        <v>1500</v>
      </c>
      <c r="F27" s="177"/>
      <c r="I27" s="1" t="s">
        <v>531</v>
      </c>
      <c r="O27" s="150" t="s">
        <v>473</v>
      </c>
      <c r="P27" s="150" t="s">
        <v>474</v>
      </c>
      <c r="Q27" s="150">
        <v>70248</v>
      </c>
      <c r="R27" s="150"/>
      <c r="S27" s="146">
        <v>85000</v>
      </c>
      <c r="T27" s="150"/>
      <c r="U27" s="159" t="s">
        <v>475</v>
      </c>
    </row>
    <row r="28" spans="1:22" x14ac:dyDescent="0.25">
      <c r="A28" s="177" t="s">
        <v>490</v>
      </c>
      <c r="B28" s="177"/>
      <c r="C28" s="177">
        <v>18000</v>
      </c>
      <c r="D28" s="177"/>
      <c r="E28" s="177">
        <v>12000</v>
      </c>
      <c r="F28" s="177"/>
      <c r="O28" s="150" t="s">
        <v>476</v>
      </c>
      <c r="P28" s="150" t="s">
        <v>477</v>
      </c>
      <c r="Q28" s="150">
        <v>800</v>
      </c>
      <c r="R28" s="150"/>
      <c r="S28" s="150">
        <v>800</v>
      </c>
      <c r="T28" s="150"/>
      <c r="U28" s="150"/>
    </row>
    <row r="29" spans="1:22" x14ac:dyDescent="0.25">
      <c r="A29" s="177" t="s">
        <v>492</v>
      </c>
      <c r="B29" s="177"/>
      <c r="C29" s="183">
        <v>0</v>
      </c>
      <c r="D29" s="177"/>
      <c r="E29" s="175">
        <v>10000</v>
      </c>
      <c r="F29" s="177"/>
      <c r="O29" s="150" t="s">
        <v>478</v>
      </c>
      <c r="P29" s="150" t="s">
        <v>479</v>
      </c>
      <c r="Q29" s="150">
        <v>5612</v>
      </c>
      <c r="R29" s="150"/>
      <c r="S29" s="150">
        <f>S27*0.0765</f>
        <v>6502.5</v>
      </c>
      <c r="T29" s="150"/>
      <c r="U29" s="150"/>
    </row>
    <row r="30" spans="1:22" x14ac:dyDescent="0.25">
      <c r="A30" s="177" t="s">
        <v>494</v>
      </c>
      <c r="B30" s="177"/>
      <c r="C30" s="183">
        <v>0</v>
      </c>
      <c r="D30" s="177"/>
      <c r="E30" s="175">
        <v>3250</v>
      </c>
      <c r="F30" s="177"/>
      <c r="O30" s="150" t="s">
        <v>480</v>
      </c>
      <c r="P30" s="150" t="s">
        <v>481</v>
      </c>
      <c r="Q30" s="151">
        <v>5000</v>
      </c>
      <c r="R30" s="150"/>
      <c r="S30" s="151">
        <v>5000</v>
      </c>
      <c r="T30" s="150"/>
      <c r="U30" s="150"/>
    </row>
    <row r="31" spans="1:22" x14ac:dyDescent="0.25">
      <c r="A31" s="177" t="s">
        <v>497</v>
      </c>
      <c r="B31" s="177"/>
      <c r="C31" s="175">
        <v>15000</v>
      </c>
      <c r="D31" s="177"/>
      <c r="E31" s="175">
        <v>17050</v>
      </c>
      <c r="F31" s="177"/>
      <c r="O31" s="150" t="s">
        <v>482</v>
      </c>
      <c r="P31" s="150" t="s">
        <v>483</v>
      </c>
      <c r="Q31" s="151">
        <v>7200</v>
      </c>
      <c r="R31" s="150"/>
      <c r="S31" s="151">
        <v>7500</v>
      </c>
      <c r="T31" s="150"/>
      <c r="U31" s="150" t="s">
        <v>484</v>
      </c>
      <c r="V31" s="1">
        <f>25*12</f>
        <v>300</v>
      </c>
    </row>
    <row r="32" spans="1:22" x14ac:dyDescent="0.25">
      <c r="A32" s="177" t="s">
        <v>499</v>
      </c>
      <c r="B32" s="177"/>
      <c r="C32" s="175">
        <v>500</v>
      </c>
      <c r="D32" s="177"/>
      <c r="E32" s="175">
        <v>500</v>
      </c>
      <c r="F32" s="177"/>
      <c r="O32" s="150" t="s">
        <v>485</v>
      </c>
      <c r="P32" s="150" t="s">
        <v>486</v>
      </c>
      <c r="Q32" s="151">
        <v>2780</v>
      </c>
      <c r="R32" s="150"/>
      <c r="S32" s="151">
        <v>2780</v>
      </c>
      <c r="T32" s="150"/>
      <c r="U32" s="150"/>
    </row>
    <row r="33" spans="1:21" x14ac:dyDescent="0.25">
      <c r="A33" s="177" t="s">
        <v>501</v>
      </c>
      <c r="B33" s="177"/>
      <c r="C33" s="175">
        <v>700</v>
      </c>
      <c r="D33" s="177"/>
      <c r="E33" s="175">
        <v>300</v>
      </c>
      <c r="F33" s="177"/>
      <c r="O33" s="150" t="s">
        <v>487</v>
      </c>
      <c r="P33" s="150" t="s">
        <v>488</v>
      </c>
      <c r="Q33" s="151">
        <v>10600</v>
      </c>
      <c r="R33" s="150"/>
      <c r="S33" s="151">
        <v>1500</v>
      </c>
      <c r="T33" s="150"/>
      <c r="U33" s="150"/>
    </row>
    <row r="34" spans="1:21" x14ac:dyDescent="0.25">
      <c r="A34" s="177" t="s">
        <v>503</v>
      </c>
      <c r="B34" s="177"/>
      <c r="C34" s="175">
        <v>500</v>
      </c>
      <c r="D34" s="177"/>
      <c r="E34" s="175">
        <v>400</v>
      </c>
      <c r="F34" s="177"/>
      <c r="O34" s="150" t="s">
        <v>489</v>
      </c>
      <c r="P34" s="150" t="s">
        <v>490</v>
      </c>
      <c r="Q34" s="150">
        <v>18000</v>
      </c>
      <c r="R34" s="150"/>
      <c r="S34" s="150">
        <v>12000</v>
      </c>
      <c r="T34" s="150"/>
      <c r="U34" s="150"/>
    </row>
    <row r="35" spans="1:21" x14ac:dyDescent="0.25">
      <c r="A35" s="177" t="s">
        <v>505</v>
      </c>
      <c r="B35" s="177"/>
      <c r="C35" s="176">
        <f>C10*0.08625</f>
        <v>17250</v>
      </c>
      <c r="D35" s="177"/>
      <c r="E35" s="176">
        <f>E10*0.08625+0.5</f>
        <v>19493</v>
      </c>
      <c r="F35" s="177"/>
      <c r="I35" s="1" t="s">
        <v>529</v>
      </c>
      <c r="O35" s="150" t="s">
        <v>491</v>
      </c>
      <c r="P35" s="150" t="s">
        <v>492</v>
      </c>
      <c r="Q35" s="151">
        <v>0</v>
      </c>
      <c r="R35" s="150"/>
      <c r="S35" s="151">
        <v>10000</v>
      </c>
      <c r="T35" s="150"/>
      <c r="U35" s="150"/>
    </row>
    <row r="36" spans="1:21" x14ac:dyDescent="0.25">
      <c r="A36" s="6"/>
      <c r="B36" s="6"/>
      <c r="C36" s="6"/>
      <c r="D36" s="6"/>
      <c r="E36" s="6"/>
      <c r="F36" s="177"/>
      <c r="O36" s="150" t="s">
        <v>493</v>
      </c>
      <c r="P36" s="150" t="s">
        <v>494</v>
      </c>
      <c r="Q36" s="151">
        <v>0</v>
      </c>
      <c r="R36" s="150"/>
      <c r="S36" s="151">
        <v>3250</v>
      </c>
      <c r="T36" s="150"/>
      <c r="U36" s="150" t="s">
        <v>495</v>
      </c>
    </row>
    <row r="37" spans="1:21" ht="13.8" thickBot="1" x14ac:dyDescent="0.3">
      <c r="A37" s="156" t="s">
        <v>559</v>
      </c>
      <c r="B37" s="156"/>
      <c r="C37" s="184">
        <f>SUM(C19:C35)</f>
        <v>257250</v>
      </c>
      <c r="D37" s="155"/>
      <c r="E37" s="184">
        <f>SUM(E19:E35)</f>
        <v>288543</v>
      </c>
      <c r="F37" s="177"/>
      <c r="O37" s="150" t="s">
        <v>496</v>
      </c>
      <c r="P37" s="150" t="s">
        <v>497</v>
      </c>
      <c r="Q37" s="151">
        <v>15000</v>
      </c>
      <c r="R37" s="150"/>
      <c r="S37" s="151">
        <v>17050</v>
      </c>
      <c r="T37" s="150"/>
      <c r="U37" s="150"/>
    </row>
    <row r="38" spans="1:21" ht="13.8" thickTop="1" x14ac:dyDescent="0.25">
      <c r="A38" s="177"/>
      <c r="B38" s="177"/>
      <c r="C38" s="177"/>
      <c r="D38" s="177"/>
      <c r="E38" s="177"/>
      <c r="F38" s="177"/>
      <c r="O38" s="150" t="s">
        <v>498</v>
      </c>
      <c r="P38" s="150" t="s">
        <v>499</v>
      </c>
      <c r="Q38" s="151">
        <v>500</v>
      </c>
      <c r="R38" s="150"/>
      <c r="S38" s="151">
        <v>500</v>
      </c>
      <c r="T38" s="150"/>
      <c r="U38" s="150"/>
    </row>
    <row r="39" spans="1:21" x14ac:dyDescent="0.25">
      <c r="F39" s="177"/>
      <c r="O39" s="150" t="s">
        <v>500</v>
      </c>
      <c r="P39" s="150" t="s">
        <v>501</v>
      </c>
      <c r="Q39" s="151">
        <v>700</v>
      </c>
      <c r="R39" s="150"/>
      <c r="S39" s="151">
        <v>300</v>
      </c>
      <c r="T39" s="150"/>
      <c r="U39" s="150"/>
    </row>
    <row r="40" spans="1:21" x14ac:dyDescent="0.25">
      <c r="F40" s="177"/>
      <c r="O40" s="150" t="s">
        <v>502</v>
      </c>
      <c r="P40" s="150" t="s">
        <v>503</v>
      </c>
      <c r="Q40" s="151">
        <v>500</v>
      </c>
      <c r="R40" s="150"/>
      <c r="S40" s="151">
        <v>400</v>
      </c>
      <c r="T40" s="150"/>
      <c r="U40" s="150"/>
    </row>
    <row r="41" spans="1:21" x14ac:dyDescent="0.25">
      <c r="C41" s="1" t="s">
        <v>532</v>
      </c>
      <c r="E41" s="1">
        <f>E37-C37</f>
        <v>31293</v>
      </c>
      <c r="F41" s="177"/>
      <c r="O41" s="150" t="s">
        <v>504</v>
      </c>
      <c r="P41" s="150" t="s">
        <v>505</v>
      </c>
      <c r="Q41" s="151">
        <f>Q10*0.08625</f>
        <v>17250</v>
      </c>
      <c r="R41" s="150"/>
      <c r="S41" s="151">
        <f>S10*0.08625</f>
        <v>19492.5</v>
      </c>
      <c r="T41" s="150"/>
      <c r="U41" s="150"/>
    </row>
    <row r="42" spans="1:21" x14ac:dyDescent="0.25">
      <c r="F42" s="177"/>
      <c r="O42" s="150"/>
      <c r="P42" s="150"/>
      <c r="Q42" s="151"/>
      <c r="R42" s="150"/>
      <c r="S42" s="151">
        <v>0</v>
      </c>
      <c r="T42" s="150"/>
      <c r="U42" s="150"/>
    </row>
    <row r="43" spans="1:21" x14ac:dyDescent="0.25">
      <c r="F43" s="177"/>
      <c r="O43" s="150"/>
      <c r="P43" s="150"/>
      <c r="Q43" s="150"/>
      <c r="R43" s="150"/>
      <c r="S43" s="150"/>
      <c r="T43" s="150"/>
      <c r="U43" s="150"/>
    </row>
    <row r="44" spans="1:21" x14ac:dyDescent="0.25">
      <c r="F44" s="155"/>
      <c r="O44" s="146"/>
      <c r="P44" s="154" t="s">
        <v>465</v>
      </c>
      <c r="Q44" s="147">
        <f>SUM(Q25:Q41)</f>
        <v>257250</v>
      </c>
      <c r="R44" s="146"/>
      <c r="S44" s="147">
        <f>SUM(S25:S42)</f>
        <v>288542.5</v>
      </c>
      <c r="T44" s="146"/>
      <c r="U44" s="146"/>
    </row>
  </sheetData>
  <mergeCells count="5">
    <mergeCell ref="O2:U2"/>
    <mergeCell ref="O3:U3"/>
    <mergeCell ref="A1:E1"/>
    <mergeCell ref="A2:E2"/>
    <mergeCell ref="A3:E3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0"/>
  <sheetViews>
    <sheetView tabSelected="1" workbookViewId="0">
      <selection activeCell="A24" sqref="A24"/>
    </sheetView>
  </sheetViews>
  <sheetFormatPr defaultRowHeight="12" x14ac:dyDescent="0.2"/>
  <cols>
    <col min="1" max="1" width="36.21875" bestFit="1" customWidth="1"/>
    <col min="2" max="2" width="17.6640625" customWidth="1"/>
    <col min="3" max="3" width="15.44140625" customWidth="1"/>
    <col min="4" max="4" width="1.21875" customWidth="1"/>
    <col min="5" max="5" width="10.88671875" bestFit="1" customWidth="1"/>
  </cols>
  <sheetData>
    <row r="1" spans="1:5" ht="13.2" x14ac:dyDescent="0.25">
      <c r="A1" s="211" t="s">
        <v>33</v>
      </c>
      <c r="B1" s="211"/>
      <c r="C1" s="211"/>
      <c r="D1" s="211"/>
      <c r="E1" s="211"/>
    </row>
    <row r="2" spans="1:5" ht="13.2" x14ac:dyDescent="0.25">
      <c r="A2" s="211" t="s">
        <v>560</v>
      </c>
      <c r="B2" s="211"/>
      <c r="C2" s="211"/>
      <c r="D2" s="211"/>
      <c r="E2" s="211"/>
    </row>
    <row r="3" spans="1:5" ht="13.2" x14ac:dyDescent="0.25">
      <c r="A3" s="211" t="s">
        <v>608</v>
      </c>
      <c r="B3" s="211"/>
      <c r="C3" s="211"/>
      <c r="D3" s="211"/>
      <c r="E3" s="211"/>
    </row>
    <row r="4" spans="1:5" ht="13.2" x14ac:dyDescent="0.25">
      <c r="A4" s="1"/>
      <c r="B4" s="1"/>
      <c r="C4" s="1"/>
      <c r="D4" s="1"/>
    </row>
    <row r="5" spans="1:5" ht="13.2" x14ac:dyDescent="0.25">
      <c r="A5" s="1"/>
      <c r="B5" s="1"/>
      <c r="C5" s="1"/>
      <c r="D5" s="1"/>
    </row>
    <row r="6" spans="1:5" ht="13.2" x14ac:dyDescent="0.25">
      <c r="A6" s="1"/>
      <c r="B6" s="212" t="s">
        <v>612</v>
      </c>
      <c r="C6" s="213"/>
      <c r="D6" s="199"/>
      <c r="E6" s="202" t="s">
        <v>616</v>
      </c>
    </row>
    <row r="7" spans="1:5" ht="13.2" x14ac:dyDescent="0.25">
      <c r="A7" s="1"/>
      <c r="B7" s="206" t="s">
        <v>606</v>
      </c>
      <c r="C7" s="201" t="s">
        <v>607</v>
      </c>
      <c r="D7" s="199"/>
      <c r="E7" s="203" t="s">
        <v>617</v>
      </c>
    </row>
    <row r="8" spans="1:5" ht="13.2" x14ac:dyDescent="0.25">
      <c r="A8" s="1"/>
      <c r="B8" s="1"/>
      <c r="C8" s="1"/>
      <c r="D8" s="1"/>
    </row>
    <row r="9" spans="1:5" ht="13.2" x14ac:dyDescent="0.25">
      <c r="A9" s="54" t="s">
        <v>610</v>
      </c>
      <c r="B9" s="1"/>
      <c r="C9" s="1"/>
      <c r="D9" s="1"/>
    </row>
    <row r="10" spans="1:5" ht="13.2" x14ac:dyDescent="0.25">
      <c r="A10" s="1"/>
      <c r="B10" s="1"/>
      <c r="C10" s="1"/>
      <c r="D10" s="1"/>
    </row>
    <row r="11" spans="1:5" ht="13.2" x14ac:dyDescent="0.25">
      <c r="A11" s="1" t="s">
        <v>609</v>
      </c>
      <c r="B11" s="1">
        <v>1928810</v>
      </c>
      <c r="C11" s="1">
        <v>1894423</v>
      </c>
      <c r="D11" s="1"/>
      <c r="E11" s="204">
        <f>(C11-B11)/B11</f>
        <v>-1.7828090895422567E-2</v>
      </c>
    </row>
    <row r="12" spans="1:5" ht="13.2" x14ac:dyDescent="0.25">
      <c r="A12" s="1"/>
      <c r="B12" s="1"/>
      <c r="C12" s="1"/>
      <c r="D12" s="1"/>
      <c r="E12" s="1"/>
    </row>
    <row r="13" spans="1:5" ht="13.2" x14ac:dyDescent="0.25">
      <c r="A13" s="1" t="s">
        <v>611</v>
      </c>
      <c r="B13" s="1">
        <v>1368803</v>
      </c>
      <c r="C13" s="1">
        <v>1308672</v>
      </c>
      <c r="D13" s="1"/>
      <c r="E13" s="204">
        <f>(C13-B13)/B13</f>
        <v>-4.3929623181714242E-2</v>
      </c>
    </row>
    <row r="14" spans="1:5" ht="13.2" x14ac:dyDescent="0.25">
      <c r="A14" s="1"/>
      <c r="B14" s="1"/>
      <c r="C14" s="1"/>
      <c r="D14" s="1"/>
    </row>
    <row r="15" spans="1:5" ht="13.2" x14ac:dyDescent="0.25">
      <c r="A15" s="1" t="s">
        <v>613</v>
      </c>
      <c r="B15" s="6">
        <v>497470</v>
      </c>
      <c r="C15" s="6">
        <v>501022</v>
      </c>
      <c r="D15" s="1"/>
      <c r="E15" s="209">
        <f>(C15-B15)/B15</f>
        <v>7.1401290530082213E-3</v>
      </c>
    </row>
    <row r="16" spans="1:5" ht="13.2" x14ac:dyDescent="0.25">
      <c r="A16" s="1"/>
      <c r="B16" s="6"/>
      <c r="C16" s="6"/>
      <c r="D16" s="1"/>
      <c r="E16" s="204"/>
    </row>
    <row r="17" spans="1:5" ht="13.2" x14ac:dyDescent="0.25">
      <c r="A17" s="205" t="s">
        <v>618</v>
      </c>
      <c r="B17" s="207">
        <f>SUM(B11:B15)</f>
        <v>3795083</v>
      </c>
      <c r="C17" s="207">
        <f>SUM(C11:C15)</f>
        <v>3704117</v>
      </c>
      <c r="D17" s="1"/>
      <c r="E17" s="208">
        <f>(C17-B17)/B17</f>
        <v>-2.3969436241578906E-2</v>
      </c>
    </row>
    <row r="18" spans="1:5" ht="13.2" x14ac:dyDescent="0.25">
      <c r="A18" s="1"/>
      <c r="B18" s="1"/>
      <c r="C18" s="1"/>
      <c r="D18" s="1"/>
    </row>
    <row r="19" spans="1:5" ht="13.2" x14ac:dyDescent="0.25">
      <c r="A19" s="1"/>
      <c r="B19" s="1"/>
      <c r="C19" s="1"/>
      <c r="D19" s="1"/>
    </row>
    <row r="20" spans="1:5" ht="13.2" x14ac:dyDescent="0.25">
      <c r="A20" s="1" t="s">
        <v>614</v>
      </c>
      <c r="B20" s="1">
        <v>380811</v>
      </c>
      <c r="C20" s="1">
        <v>379061</v>
      </c>
      <c r="D20" s="1"/>
      <c r="E20" s="204">
        <f>(C20-B20)/B20</f>
        <v>-4.5954554884181393E-3</v>
      </c>
    </row>
    <row r="21" spans="1:5" ht="13.2" x14ac:dyDescent="0.25">
      <c r="A21" s="1"/>
      <c r="B21" s="1"/>
      <c r="C21" s="1"/>
      <c r="D21" s="1"/>
    </row>
    <row r="22" spans="1:5" ht="13.2" x14ac:dyDescent="0.25">
      <c r="A22" s="1" t="s">
        <v>615</v>
      </c>
      <c r="B22" s="1">
        <v>387551</v>
      </c>
      <c r="C22" s="1">
        <v>386351</v>
      </c>
      <c r="D22" s="1"/>
      <c r="E22" s="204">
        <f>(C22-B22)/B22</f>
        <v>-3.0963666717412678E-3</v>
      </c>
    </row>
    <row r="23" spans="1:5" ht="13.2" x14ac:dyDescent="0.25">
      <c r="A23" s="1"/>
      <c r="B23" s="1"/>
      <c r="C23" s="1"/>
      <c r="D23" s="1"/>
    </row>
    <row r="24" spans="1:5" ht="13.2" x14ac:dyDescent="0.25">
      <c r="A24" s="1" t="s">
        <v>622</v>
      </c>
      <c r="B24" s="6">
        <v>257250</v>
      </c>
      <c r="C24" s="6">
        <v>288543</v>
      </c>
      <c r="D24" s="1"/>
      <c r="E24" s="204">
        <f>(C24-B24)/B24</f>
        <v>0.12164431486880467</v>
      </c>
    </row>
    <row r="25" spans="1:5" ht="13.2" x14ac:dyDescent="0.25">
      <c r="A25" s="1"/>
      <c r="B25" s="6"/>
      <c r="C25" s="6"/>
      <c r="D25" s="1"/>
      <c r="E25" s="204"/>
    </row>
    <row r="26" spans="1:5" ht="13.2" x14ac:dyDescent="0.25">
      <c r="A26" s="1" t="s">
        <v>621</v>
      </c>
      <c r="B26" s="6">
        <v>28294</v>
      </c>
      <c r="C26" s="6">
        <v>0</v>
      </c>
      <c r="D26" s="1"/>
      <c r="E26" s="204">
        <f>(C26-B26)/B26</f>
        <v>-1</v>
      </c>
    </row>
    <row r="27" spans="1:5" ht="13.2" x14ac:dyDescent="0.25">
      <c r="A27" s="1"/>
      <c r="B27" s="1"/>
      <c r="C27" s="1"/>
      <c r="D27" s="1"/>
    </row>
    <row r="28" spans="1:5" ht="13.2" x14ac:dyDescent="0.25">
      <c r="A28" s="205" t="s">
        <v>619</v>
      </c>
      <c r="B28" s="207">
        <f>SUM(B20:B27)</f>
        <v>1053906</v>
      </c>
      <c r="C28" s="207">
        <f>SUM(C20:C27)</f>
        <v>1053955</v>
      </c>
      <c r="D28" s="1"/>
      <c r="E28" s="208">
        <f>(C28-B28)/B28</f>
        <v>4.6493710065224036E-5</v>
      </c>
    </row>
    <row r="29" spans="1:5" ht="13.2" x14ac:dyDescent="0.25">
      <c r="A29" s="1"/>
      <c r="B29" s="1"/>
      <c r="C29" s="1"/>
      <c r="D29" s="1"/>
    </row>
    <row r="30" spans="1:5" ht="13.2" x14ac:dyDescent="0.25">
      <c r="A30" s="205" t="s">
        <v>620</v>
      </c>
      <c r="B30" s="210">
        <f>B28+B17</f>
        <v>4848989</v>
      </c>
      <c r="C30" s="210">
        <f>C28+C17</f>
        <v>4758072</v>
      </c>
      <c r="E30" s="208">
        <f>(C30-B30)/B30</f>
        <v>-1.8749681634666525E-2</v>
      </c>
    </row>
  </sheetData>
  <mergeCells count="4">
    <mergeCell ref="A1:E1"/>
    <mergeCell ref="A2:E2"/>
    <mergeCell ref="A3:E3"/>
    <mergeCell ref="B6: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534"/>
  <sheetViews>
    <sheetView workbookViewId="0">
      <selection activeCell="A4" sqref="A4"/>
    </sheetView>
  </sheetViews>
  <sheetFormatPr defaultRowHeight="12" x14ac:dyDescent="0.2"/>
  <cols>
    <col min="1" max="1" width="32.88671875" bestFit="1" customWidth="1"/>
    <col min="2" max="2" width="8.21875" customWidth="1"/>
    <col min="3" max="3" width="15.109375" bestFit="1" customWidth="1"/>
    <col min="4" max="4" width="1.6640625" style="124" customWidth="1"/>
    <col min="5" max="5" width="24.6640625" customWidth="1"/>
    <col min="6" max="6" width="15.33203125" style="109" bestFit="1" customWidth="1"/>
    <col min="7" max="7" width="9.88671875" style="109" bestFit="1" customWidth="1"/>
    <col min="8" max="8" width="15" style="109" bestFit="1" customWidth="1"/>
  </cols>
  <sheetData>
    <row r="1" spans="1:8" ht="13.2" x14ac:dyDescent="0.25">
      <c r="A1" s="211" t="s">
        <v>33</v>
      </c>
      <c r="B1" s="211"/>
      <c r="C1" s="211"/>
      <c r="D1" s="211"/>
      <c r="E1" s="211"/>
      <c r="F1" s="108"/>
      <c r="G1" s="108"/>
      <c r="H1" s="108"/>
    </row>
    <row r="2" spans="1:8" ht="13.2" x14ac:dyDescent="0.25">
      <c r="A2" s="211" t="s">
        <v>270</v>
      </c>
      <c r="B2" s="211"/>
      <c r="C2" s="211"/>
      <c r="D2" s="211"/>
      <c r="E2" s="211"/>
      <c r="F2" s="108"/>
      <c r="G2" s="108"/>
      <c r="H2" s="108"/>
    </row>
    <row r="3" spans="1:8" ht="13.2" x14ac:dyDescent="0.25">
      <c r="A3" s="211" t="s">
        <v>244</v>
      </c>
      <c r="B3" s="211"/>
      <c r="C3" s="211"/>
      <c r="D3" s="211"/>
      <c r="E3" s="211"/>
      <c r="F3" s="108"/>
      <c r="G3" s="108"/>
      <c r="H3" s="108"/>
    </row>
    <row r="4" spans="1:8" ht="13.2" x14ac:dyDescent="0.25">
      <c r="A4" s="1"/>
      <c r="B4" s="1"/>
      <c r="C4" s="1"/>
      <c r="D4" s="6"/>
      <c r="E4" s="1"/>
      <c r="F4" s="94"/>
      <c r="G4" s="94"/>
      <c r="H4" s="94"/>
    </row>
    <row r="5" spans="1:8" ht="13.2" x14ac:dyDescent="0.25">
      <c r="A5" s="1"/>
      <c r="B5" s="1"/>
      <c r="C5" s="1"/>
      <c r="D5" s="6"/>
      <c r="E5" s="1"/>
      <c r="F5" s="94"/>
      <c r="G5" s="94"/>
      <c r="H5" s="94"/>
    </row>
    <row r="6" spans="1:8" ht="13.2" x14ac:dyDescent="0.25">
      <c r="A6" s="1"/>
      <c r="B6" s="1"/>
      <c r="C6" s="1"/>
      <c r="D6" s="6"/>
      <c r="E6" s="1"/>
      <c r="F6" s="94"/>
      <c r="G6" s="94"/>
      <c r="H6" s="94"/>
    </row>
    <row r="7" spans="1:8" ht="13.2" x14ac:dyDescent="0.25">
      <c r="A7" s="1"/>
      <c r="B7" s="1"/>
      <c r="C7" s="1"/>
      <c r="D7" s="6"/>
      <c r="F7" s="94"/>
      <c r="G7" s="94"/>
      <c r="H7" s="94"/>
    </row>
    <row r="8" spans="1:8" ht="13.2" x14ac:dyDescent="0.25">
      <c r="A8" s="66" t="s">
        <v>271</v>
      </c>
      <c r="B8" s="37"/>
      <c r="C8" s="37"/>
      <c r="D8" s="127"/>
      <c r="E8" s="14" t="s">
        <v>110</v>
      </c>
      <c r="F8" s="94"/>
      <c r="G8" s="94"/>
      <c r="H8" s="94"/>
    </row>
    <row r="9" spans="1:8" ht="13.2" x14ac:dyDescent="0.25">
      <c r="A9" s="1"/>
      <c r="B9" s="1"/>
      <c r="C9" s="19" t="s">
        <v>104</v>
      </c>
      <c r="D9" s="112"/>
      <c r="E9" s="19" t="s">
        <v>105</v>
      </c>
      <c r="F9" s="94"/>
      <c r="G9" s="94"/>
      <c r="H9" s="94"/>
    </row>
    <row r="10" spans="1:8" ht="13.2" x14ac:dyDescent="0.25">
      <c r="A10" s="1"/>
      <c r="B10" s="1"/>
      <c r="C10" s="1"/>
      <c r="D10" s="6"/>
      <c r="E10" s="1"/>
      <c r="F10" s="94"/>
      <c r="G10" s="94"/>
      <c r="H10" s="94"/>
    </row>
    <row r="11" spans="1:8" ht="13.2" x14ac:dyDescent="0.25">
      <c r="A11" s="37" t="s">
        <v>119</v>
      </c>
      <c r="B11" s="37"/>
      <c r="C11" s="68">
        <v>1911810</v>
      </c>
      <c r="D11" s="75"/>
      <c r="E11" s="68">
        <f>1873574+4849</f>
        <v>1878423</v>
      </c>
      <c r="G11" s="69"/>
      <c r="H11" s="69"/>
    </row>
    <row r="12" spans="1:8" ht="13.2" x14ac:dyDescent="0.25">
      <c r="A12" s="37"/>
      <c r="B12" s="37"/>
      <c r="C12" s="69"/>
      <c r="D12" s="76"/>
      <c r="E12" s="69"/>
      <c r="G12" s="69"/>
      <c r="H12" s="69"/>
    </row>
    <row r="13" spans="1:8" ht="13.2" x14ac:dyDescent="0.25">
      <c r="A13" s="37" t="s">
        <v>272</v>
      </c>
      <c r="B13" s="37"/>
      <c r="C13" s="68">
        <v>5000</v>
      </c>
      <c r="D13" s="75"/>
      <c r="E13" s="68">
        <v>4000</v>
      </c>
      <c r="G13" s="69"/>
      <c r="H13" s="69"/>
    </row>
    <row r="14" spans="1:8" ht="13.2" x14ac:dyDescent="0.25">
      <c r="A14" s="37"/>
      <c r="B14" s="37"/>
      <c r="C14" s="69"/>
      <c r="D14" s="76"/>
      <c r="E14" s="69"/>
      <c r="G14" s="69"/>
      <c r="H14" s="69"/>
    </row>
    <row r="15" spans="1:8" ht="13.2" x14ac:dyDescent="0.25">
      <c r="A15" s="37" t="s">
        <v>273</v>
      </c>
      <c r="B15" s="37"/>
      <c r="C15" s="68">
        <v>1000</v>
      </c>
      <c r="D15" s="75"/>
      <c r="E15" s="68">
        <v>1000</v>
      </c>
      <c r="G15" s="69"/>
      <c r="H15" s="69"/>
    </row>
    <row r="16" spans="1:8" ht="13.2" x14ac:dyDescent="0.25">
      <c r="A16" s="37"/>
      <c r="B16" s="37"/>
      <c r="C16" s="69"/>
      <c r="D16" s="76"/>
      <c r="E16" s="69"/>
      <c r="G16" s="69"/>
      <c r="H16" s="69"/>
    </row>
    <row r="17" spans="1:8" ht="13.2" x14ac:dyDescent="0.25">
      <c r="A17" s="37" t="s">
        <v>274</v>
      </c>
      <c r="B17" s="37"/>
      <c r="C17" s="73">
        <v>11000</v>
      </c>
      <c r="D17" s="75"/>
      <c r="E17" s="73">
        <v>11000</v>
      </c>
      <c r="G17" s="69"/>
      <c r="H17" s="69"/>
    </row>
    <row r="18" spans="1:8" ht="13.2" x14ac:dyDescent="0.25">
      <c r="A18" s="37"/>
      <c r="B18" s="37"/>
      <c r="C18" s="69"/>
      <c r="D18" s="76"/>
      <c r="E18" s="69"/>
      <c r="G18" s="69"/>
      <c r="H18" s="69"/>
    </row>
    <row r="19" spans="1:8" ht="13.8" thickBot="1" x14ac:dyDescent="0.3">
      <c r="A19" s="37" t="s">
        <v>4</v>
      </c>
      <c r="B19" s="37"/>
      <c r="C19" s="78">
        <f>SUM(C11:C17)</f>
        <v>1928810</v>
      </c>
      <c r="D19" s="75"/>
      <c r="E19" s="78">
        <f>SUM(E11:E17)</f>
        <v>1894423</v>
      </c>
      <c r="G19" s="69"/>
      <c r="H19" s="69"/>
    </row>
    <row r="20" spans="1:8" ht="13.8" thickTop="1" x14ac:dyDescent="0.25">
      <c r="A20" s="37"/>
      <c r="B20" s="37"/>
      <c r="C20" s="37"/>
      <c r="D20" s="127"/>
      <c r="E20" s="37"/>
      <c r="F20" s="69"/>
      <c r="G20" s="69"/>
      <c r="H20" s="69"/>
    </row>
    <row r="21" spans="1:8" ht="13.2" x14ac:dyDescent="0.25">
      <c r="A21" s="1"/>
      <c r="B21" s="1"/>
      <c r="C21" s="1"/>
      <c r="D21" s="6"/>
      <c r="E21" s="1"/>
    </row>
    <row r="22" spans="1:8" ht="13.2" x14ac:dyDescent="0.25">
      <c r="A22" s="1"/>
      <c r="B22" s="1"/>
      <c r="C22" s="1"/>
      <c r="D22" s="6"/>
      <c r="E22" s="1"/>
    </row>
    <row r="23" spans="1:8" ht="13.2" x14ac:dyDescent="0.25">
      <c r="A23" s="1"/>
      <c r="B23" s="1"/>
      <c r="C23" s="1"/>
      <c r="D23" s="6"/>
      <c r="E23" s="1"/>
    </row>
    <row r="24" spans="1:8" ht="13.2" x14ac:dyDescent="0.25">
      <c r="A24" s="211" t="s">
        <v>33</v>
      </c>
      <c r="B24" s="211"/>
      <c r="C24" s="211"/>
      <c r="D24" s="211"/>
      <c r="E24" s="211"/>
    </row>
    <row r="25" spans="1:8" ht="13.2" x14ac:dyDescent="0.25">
      <c r="A25" s="211" t="s">
        <v>243</v>
      </c>
      <c r="B25" s="211"/>
      <c r="C25" s="211"/>
      <c r="D25" s="211"/>
      <c r="E25" s="211"/>
    </row>
    <row r="26" spans="1:8" ht="13.2" x14ac:dyDescent="0.25">
      <c r="A26" s="211" t="s">
        <v>244</v>
      </c>
      <c r="B26" s="211"/>
      <c r="C26" s="211"/>
      <c r="D26" s="211"/>
      <c r="E26" s="211"/>
    </row>
    <row r="27" spans="1:8" ht="13.2" x14ac:dyDescent="0.25">
      <c r="A27" s="1"/>
      <c r="B27" s="1"/>
      <c r="C27" s="1"/>
      <c r="D27" s="6"/>
      <c r="E27" s="1"/>
    </row>
    <row r="28" spans="1:8" ht="13.2" x14ac:dyDescent="0.25">
      <c r="A28" s="37"/>
      <c r="B28" s="37"/>
      <c r="C28" s="37"/>
      <c r="D28" s="127"/>
      <c r="E28" s="14" t="s">
        <v>110</v>
      </c>
    </row>
    <row r="29" spans="1:8" ht="13.2" x14ac:dyDescent="0.25">
      <c r="A29" s="66" t="s">
        <v>245</v>
      </c>
      <c r="B29" s="37"/>
      <c r="C29" s="19" t="s">
        <v>104</v>
      </c>
      <c r="D29" s="112"/>
      <c r="E29" s="19" t="s">
        <v>105</v>
      </c>
    </row>
    <row r="30" spans="1:8" ht="13.2" x14ac:dyDescent="0.25">
      <c r="A30" s="37" t="s">
        <v>246</v>
      </c>
      <c r="B30" s="37"/>
      <c r="C30" s="68">
        <v>40280</v>
      </c>
      <c r="D30" s="75"/>
      <c r="E30" s="68">
        <v>42500</v>
      </c>
    </row>
    <row r="31" spans="1:8" ht="13.2" x14ac:dyDescent="0.25">
      <c r="A31" s="37"/>
      <c r="B31" s="37"/>
      <c r="C31" s="68"/>
      <c r="D31" s="75"/>
      <c r="E31" s="68"/>
    </row>
    <row r="32" spans="1:8" ht="13.2" x14ac:dyDescent="0.25">
      <c r="A32" s="37" t="s">
        <v>247</v>
      </c>
      <c r="B32" s="37"/>
      <c r="C32" s="68">
        <v>81375</v>
      </c>
      <c r="D32" s="75"/>
      <c r="E32" s="68">
        <v>72500</v>
      </c>
    </row>
    <row r="33" spans="1:5" ht="13.2" x14ac:dyDescent="0.25">
      <c r="A33" s="37"/>
      <c r="B33" s="37"/>
      <c r="C33" s="68"/>
      <c r="D33" s="75"/>
      <c r="E33" s="68"/>
    </row>
    <row r="34" spans="1:5" ht="13.2" x14ac:dyDescent="0.25">
      <c r="A34" s="37" t="s">
        <v>248</v>
      </c>
      <c r="B34" s="37"/>
      <c r="C34" s="68">
        <v>17125</v>
      </c>
      <c r="D34" s="75"/>
      <c r="E34" s="68">
        <v>12300</v>
      </c>
    </row>
    <row r="35" spans="1:5" ht="13.2" x14ac:dyDescent="0.25">
      <c r="A35" s="37"/>
      <c r="B35" s="37"/>
      <c r="C35" s="68"/>
      <c r="D35" s="75"/>
      <c r="E35" s="68"/>
    </row>
    <row r="36" spans="1:5" ht="13.2" x14ac:dyDescent="0.25">
      <c r="A36" s="37" t="s">
        <v>249</v>
      </c>
      <c r="B36" s="37"/>
      <c r="C36" s="68">
        <v>81037</v>
      </c>
      <c r="D36" s="75"/>
      <c r="E36" s="68">
        <v>83352</v>
      </c>
    </row>
    <row r="37" spans="1:5" ht="13.2" x14ac:dyDescent="0.25">
      <c r="A37" s="37"/>
      <c r="B37" s="37"/>
      <c r="C37" s="68"/>
      <c r="D37" s="75"/>
      <c r="E37" s="68"/>
    </row>
    <row r="38" spans="1:5" ht="13.2" x14ac:dyDescent="0.25">
      <c r="A38" s="37" t="s">
        <v>250</v>
      </c>
      <c r="B38" s="37"/>
      <c r="C38" s="68">
        <v>242290</v>
      </c>
      <c r="D38" s="75"/>
      <c r="E38" s="75">
        <v>245033</v>
      </c>
    </row>
    <row r="39" spans="1:5" ht="13.2" x14ac:dyDescent="0.25">
      <c r="A39" s="37"/>
      <c r="B39" s="37"/>
      <c r="C39" s="68"/>
      <c r="D39" s="75"/>
      <c r="E39" s="68"/>
    </row>
    <row r="40" spans="1:5" ht="13.2" x14ac:dyDescent="0.25">
      <c r="A40" s="37" t="s">
        <v>251</v>
      </c>
      <c r="B40" s="37"/>
      <c r="C40" s="68">
        <v>175650</v>
      </c>
      <c r="D40" s="75"/>
      <c r="E40" s="68">
        <v>193150</v>
      </c>
    </row>
    <row r="41" spans="1:5" ht="13.2" x14ac:dyDescent="0.25">
      <c r="A41" s="37"/>
      <c r="B41" s="37"/>
      <c r="C41" s="68"/>
      <c r="D41" s="75"/>
      <c r="E41" s="68"/>
    </row>
    <row r="42" spans="1:5" ht="13.2" x14ac:dyDescent="0.25">
      <c r="A42" s="37" t="s">
        <v>252</v>
      </c>
      <c r="B42" s="37"/>
      <c r="C42" s="68">
        <v>26747</v>
      </c>
      <c r="D42" s="75"/>
      <c r="E42" s="75">
        <v>26712</v>
      </c>
    </row>
    <row r="43" spans="1:5" ht="13.2" x14ac:dyDescent="0.25">
      <c r="A43" s="37"/>
      <c r="B43" s="37"/>
      <c r="C43" s="68"/>
      <c r="D43" s="75"/>
      <c r="E43" s="68"/>
    </row>
    <row r="44" spans="1:5" ht="13.2" x14ac:dyDescent="0.25">
      <c r="A44" s="37" t="s">
        <v>253</v>
      </c>
      <c r="B44" s="37"/>
      <c r="C44" s="68">
        <v>186903</v>
      </c>
      <c r="D44" s="75"/>
      <c r="E44" s="68">
        <v>182997</v>
      </c>
    </row>
    <row r="45" spans="1:5" ht="13.2" x14ac:dyDescent="0.25">
      <c r="A45" s="37"/>
      <c r="B45" s="37"/>
      <c r="C45" s="68"/>
      <c r="D45" s="75"/>
      <c r="E45" s="68"/>
    </row>
    <row r="46" spans="1:5" ht="13.2" x14ac:dyDescent="0.25">
      <c r="A46" s="37" t="s">
        <v>254</v>
      </c>
      <c r="B46" s="37"/>
      <c r="C46" s="68">
        <v>1020</v>
      </c>
      <c r="D46" s="75"/>
      <c r="E46" s="72">
        <v>0</v>
      </c>
    </row>
    <row r="47" spans="1:5" ht="13.2" x14ac:dyDescent="0.25">
      <c r="A47" s="37"/>
      <c r="B47" s="37"/>
      <c r="C47" s="68"/>
      <c r="D47" s="75"/>
      <c r="E47" s="72"/>
    </row>
    <row r="48" spans="1:5" ht="13.2" x14ac:dyDescent="0.25">
      <c r="A48" s="37" t="s">
        <v>255</v>
      </c>
      <c r="B48" s="37"/>
      <c r="C48" s="69"/>
      <c r="D48" s="76"/>
      <c r="E48" s="69"/>
    </row>
    <row r="49" spans="1:5" ht="13.2" x14ac:dyDescent="0.25">
      <c r="A49" s="37" t="s">
        <v>269</v>
      </c>
      <c r="B49" s="37"/>
      <c r="C49" s="68">
        <v>121850</v>
      </c>
      <c r="D49" s="75"/>
      <c r="E49" s="68">
        <v>120883</v>
      </c>
    </row>
    <row r="50" spans="1:5" ht="13.2" x14ac:dyDescent="0.25">
      <c r="A50" s="37"/>
      <c r="B50" s="37"/>
      <c r="C50" s="68"/>
      <c r="D50" s="75"/>
      <c r="E50" s="68"/>
    </row>
    <row r="51" spans="1:5" ht="13.2" x14ac:dyDescent="0.25">
      <c r="A51" s="37" t="s">
        <v>256</v>
      </c>
      <c r="B51" s="37"/>
      <c r="C51" s="68">
        <v>10200</v>
      </c>
      <c r="D51" s="75"/>
      <c r="E51" s="68">
        <v>11000</v>
      </c>
    </row>
    <row r="52" spans="1:5" ht="13.2" x14ac:dyDescent="0.25">
      <c r="A52" s="37"/>
      <c r="B52" s="37"/>
      <c r="C52" s="68"/>
      <c r="D52" s="75"/>
      <c r="E52" s="68"/>
    </row>
    <row r="53" spans="1:5" ht="13.2" x14ac:dyDescent="0.25">
      <c r="A53" s="37" t="s">
        <v>257</v>
      </c>
      <c r="B53" s="37"/>
      <c r="C53" s="68">
        <v>54925</v>
      </c>
      <c r="D53" s="75"/>
      <c r="E53" s="68">
        <v>63035</v>
      </c>
    </row>
    <row r="54" spans="1:5" ht="13.2" x14ac:dyDescent="0.25">
      <c r="A54" s="37"/>
      <c r="B54" s="37"/>
      <c r="C54" s="68"/>
      <c r="D54" s="75"/>
      <c r="E54" s="68"/>
    </row>
    <row r="55" spans="1:5" ht="13.2" x14ac:dyDescent="0.25">
      <c r="A55" s="37" t="s">
        <v>258</v>
      </c>
      <c r="B55" s="37"/>
      <c r="C55" s="68">
        <v>14120</v>
      </c>
      <c r="D55" s="75"/>
      <c r="E55" s="68">
        <v>14120</v>
      </c>
    </row>
    <row r="56" spans="1:5" ht="13.2" x14ac:dyDescent="0.25">
      <c r="A56" s="37"/>
      <c r="B56" s="37"/>
      <c r="C56" s="68"/>
      <c r="D56" s="75"/>
      <c r="E56" s="68"/>
    </row>
    <row r="57" spans="1:5" ht="13.2" x14ac:dyDescent="0.25">
      <c r="A57" s="37" t="s">
        <v>259</v>
      </c>
      <c r="B57" s="37"/>
      <c r="C57" s="68">
        <v>81300</v>
      </c>
      <c r="D57" s="75"/>
      <c r="E57" s="68">
        <v>55300</v>
      </c>
    </row>
    <row r="58" spans="1:5" ht="13.2" x14ac:dyDescent="0.25">
      <c r="A58" s="37"/>
      <c r="B58" s="37"/>
      <c r="C58" s="68"/>
      <c r="D58" s="75"/>
      <c r="E58" s="68"/>
    </row>
    <row r="59" spans="1:5" ht="13.2" x14ac:dyDescent="0.25">
      <c r="A59" s="37" t="s">
        <v>260</v>
      </c>
      <c r="B59" s="37"/>
      <c r="C59" s="68">
        <v>5000</v>
      </c>
      <c r="D59" s="75"/>
      <c r="E59" s="68">
        <v>7000</v>
      </c>
    </row>
    <row r="60" spans="1:5" ht="13.2" x14ac:dyDescent="0.25">
      <c r="A60" s="37"/>
      <c r="B60" s="37"/>
      <c r="C60" s="68"/>
      <c r="D60" s="75"/>
      <c r="E60" s="68"/>
    </row>
    <row r="61" spans="1:5" ht="13.2" x14ac:dyDescent="0.25">
      <c r="A61" s="37" t="s">
        <v>261</v>
      </c>
      <c r="B61" s="37"/>
      <c r="C61" s="68">
        <v>110351</v>
      </c>
      <c r="D61" s="75"/>
      <c r="E61" s="68">
        <v>110351</v>
      </c>
    </row>
    <row r="62" spans="1:5" ht="13.2" x14ac:dyDescent="0.25">
      <c r="A62" s="37"/>
      <c r="B62" s="37"/>
      <c r="C62" s="68"/>
      <c r="D62" s="75"/>
      <c r="E62" s="68"/>
    </row>
    <row r="63" spans="1:5" ht="13.2" x14ac:dyDescent="0.25">
      <c r="A63" s="37" t="s">
        <v>262</v>
      </c>
      <c r="B63" s="37"/>
      <c r="C63" s="68">
        <v>76472</v>
      </c>
      <c r="D63" s="75"/>
      <c r="E63" s="68">
        <v>75583</v>
      </c>
    </row>
    <row r="64" spans="1:5" ht="13.2" x14ac:dyDescent="0.25">
      <c r="A64" s="37"/>
      <c r="B64" s="37"/>
      <c r="C64" s="68"/>
      <c r="D64" s="75"/>
      <c r="E64" s="68"/>
    </row>
    <row r="65" spans="1:8" ht="13.2" x14ac:dyDescent="0.25">
      <c r="A65" s="37" t="s">
        <v>263</v>
      </c>
      <c r="B65" s="37"/>
      <c r="C65" s="68">
        <v>74403</v>
      </c>
      <c r="D65" s="75"/>
      <c r="E65" s="68">
        <v>67448</v>
      </c>
    </row>
    <row r="66" spans="1:8" ht="13.2" x14ac:dyDescent="0.25">
      <c r="A66" s="37"/>
      <c r="B66" s="37"/>
      <c r="C66" s="68"/>
      <c r="D66" s="75"/>
      <c r="E66" s="68"/>
    </row>
    <row r="67" spans="1:8" ht="13.2" x14ac:dyDescent="0.25">
      <c r="A67" s="37" t="s">
        <v>264</v>
      </c>
      <c r="B67" s="37"/>
      <c r="C67" s="68">
        <v>3000</v>
      </c>
      <c r="D67" s="75"/>
      <c r="E67" s="72">
        <v>0</v>
      </c>
    </row>
    <row r="68" spans="1:8" ht="13.2" x14ac:dyDescent="0.25">
      <c r="A68" s="37"/>
      <c r="B68" s="37"/>
      <c r="C68" s="68"/>
      <c r="D68" s="75"/>
      <c r="E68" s="72"/>
    </row>
    <row r="69" spans="1:8" ht="13.2" x14ac:dyDescent="0.25">
      <c r="A69" s="37" t="s">
        <v>265</v>
      </c>
      <c r="B69" s="37"/>
      <c r="C69" s="68">
        <v>7000</v>
      </c>
      <c r="D69" s="75"/>
      <c r="E69" s="68">
        <v>9000</v>
      </c>
    </row>
    <row r="70" spans="1:8" ht="13.2" x14ac:dyDescent="0.25">
      <c r="A70" s="37"/>
      <c r="B70" s="37"/>
      <c r="C70" s="69"/>
      <c r="D70" s="76"/>
      <c r="E70" s="69"/>
    </row>
    <row r="71" spans="1:8" ht="13.2" x14ac:dyDescent="0.25">
      <c r="A71" s="37" t="s">
        <v>266</v>
      </c>
      <c r="B71" s="37"/>
      <c r="C71" s="68">
        <v>10000</v>
      </c>
      <c r="D71" s="75"/>
      <c r="E71" s="68">
        <v>4000</v>
      </c>
    </row>
    <row r="72" spans="1:8" ht="13.2" x14ac:dyDescent="0.25">
      <c r="A72" s="37"/>
      <c r="B72" s="37"/>
      <c r="C72" s="68"/>
      <c r="D72" s="75"/>
      <c r="E72" s="68"/>
    </row>
    <row r="73" spans="1:8" ht="13.2" x14ac:dyDescent="0.25">
      <c r="A73" s="37" t="s">
        <v>267</v>
      </c>
      <c r="B73" s="37"/>
      <c r="C73" s="68">
        <v>463222</v>
      </c>
      <c r="D73" s="75"/>
      <c r="E73" s="68">
        <f>449660+4849</f>
        <v>454509</v>
      </c>
    </row>
    <row r="74" spans="1:8" ht="13.2" x14ac:dyDescent="0.25">
      <c r="A74" s="37"/>
      <c r="B74" s="37"/>
      <c r="C74" s="68"/>
      <c r="D74" s="75"/>
      <c r="E74" s="68"/>
    </row>
    <row r="75" spans="1:8" ht="13.2" x14ac:dyDescent="0.25">
      <c r="A75" s="37" t="s">
        <v>268</v>
      </c>
      <c r="B75" s="37"/>
      <c r="C75" s="73">
        <v>44540</v>
      </c>
      <c r="D75" s="75"/>
      <c r="E75" s="73">
        <v>43650</v>
      </c>
    </row>
    <row r="76" spans="1:8" ht="13.8" thickBot="1" x14ac:dyDescent="0.3">
      <c r="A76" s="37"/>
      <c r="B76" s="37"/>
      <c r="C76" s="78">
        <f>SUM(C30:C75)</f>
        <v>1928810</v>
      </c>
      <c r="D76" s="75"/>
      <c r="E76" s="78">
        <f>SUM(E30:E75)</f>
        <v>1894423</v>
      </c>
    </row>
    <row r="77" spans="1:8" ht="13.8" thickTop="1" x14ac:dyDescent="0.25">
      <c r="A77" s="37"/>
      <c r="B77" s="37"/>
      <c r="C77" s="67"/>
      <c r="D77" s="128"/>
      <c r="E77" s="67"/>
    </row>
    <row r="80" spans="1:8" ht="13.2" x14ac:dyDescent="0.25">
      <c r="B80" s="211" t="s">
        <v>275</v>
      </c>
      <c r="C80" s="211"/>
      <c r="D80" s="211"/>
      <c r="E80" s="211"/>
      <c r="F80" s="108"/>
      <c r="G80" s="108"/>
      <c r="H80" s="108"/>
    </row>
    <row r="81" spans="1:8" ht="13.2" x14ac:dyDescent="0.25">
      <c r="B81" s="211" t="s">
        <v>276</v>
      </c>
      <c r="C81" s="211"/>
      <c r="D81" s="211"/>
      <c r="E81" s="211"/>
      <c r="F81" s="108"/>
      <c r="G81" s="108"/>
      <c r="H81" s="108"/>
    </row>
    <row r="82" spans="1:8" ht="13.2" x14ac:dyDescent="0.25">
      <c r="A82" s="1"/>
      <c r="B82" s="1"/>
      <c r="C82" s="1"/>
      <c r="D82" s="6"/>
      <c r="E82" s="1"/>
      <c r="F82" s="94"/>
      <c r="G82" s="94"/>
      <c r="H82" s="94"/>
    </row>
    <row r="83" spans="1:8" ht="13.2" x14ac:dyDescent="0.25">
      <c r="A83" s="1"/>
      <c r="B83" s="1"/>
      <c r="C83" s="1"/>
      <c r="D83" s="6"/>
      <c r="E83" s="1"/>
      <c r="F83" s="94"/>
      <c r="G83" s="94"/>
      <c r="H83" s="94"/>
    </row>
    <row r="84" spans="1:8" ht="13.2" x14ac:dyDescent="0.25">
      <c r="A84" s="37"/>
      <c r="B84" s="37"/>
      <c r="C84" s="37"/>
      <c r="D84" s="127"/>
      <c r="E84" s="14" t="s">
        <v>110</v>
      </c>
      <c r="F84" s="139"/>
      <c r="G84" s="69"/>
    </row>
    <row r="85" spans="1:8" ht="13.2" x14ac:dyDescent="0.25">
      <c r="A85" s="37"/>
      <c r="B85" s="37"/>
      <c r="C85" s="19" t="s">
        <v>104</v>
      </c>
      <c r="D85" s="112"/>
      <c r="E85" s="19" t="s">
        <v>105</v>
      </c>
      <c r="G85" s="69"/>
    </row>
    <row r="86" spans="1:8" ht="13.2" x14ac:dyDescent="0.25">
      <c r="A86" s="13" t="s">
        <v>9</v>
      </c>
      <c r="B86" s="37"/>
      <c r="C86" s="37"/>
      <c r="D86" s="127"/>
      <c r="E86" s="37"/>
      <c r="G86" s="69"/>
    </row>
    <row r="87" spans="1:8" ht="13.2" x14ac:dyDescent="0.25">
      <c r="A87" s="37"/>
      <c r="B87" s="37"/>
      <c r="C87" s="37"/>
      <c r="D87" s="127"/>
      <c r="E87" s="37"/>
      <c r="G87" s="69"/>
    </row>
    <row r="88" spans="1:8" ht="13.2" x14ac:dyDescent="0.25">
      <c r="A88" s="37" t="s">
        <v>277</v>
      </c>
      <c r="B88" s="37"/>
      <c r="C88" s="68">
        <v>39280</v>
      </c>
      <c r="D88" s="75"/>
      <c r="E88" s="68">
        <v>41500</v>
      </c>
      <c r="G88" s="69"/>
    </row>
    <row r="89" spans="1:8" ht="13.2" x14ac:dyDescent="0.25">
      <c r="A89" s="37"/>
      <c r="B89" s="37"/>
      <c r="C89" s="69"/>
      <c r="D89" s="76"/>
      <c r="E89" s="69"/>
      <c r="G89" s="69"/>
    </row>
    <row r="90" spans="1:8" ht="13.2" x14ac:dyDescent="0.25">
      <c r="A90" s="37" t="s">
        <v>278</v>
      </c>
      <c r="B90" s="37"/>
      <c r="C90" s="73">
        <v>1000</v>
      </c>
      <c r="D90" s="75"/>
      <c r="E90" s="73">
        <v>1000</v>
      </c>
      <c r="G90" s="69"/>
    </row>
    <row r="91" spans="1:8" ht="13.2" x14ac:dyDescent="0.25">
      <c r="A91" s="37"/>
      <c r="B91" s="37"/>
      <c r="C91" s="69"/>
      <c r="D91" s="76"/>
      <c r="E91" s="69"/>
      <c r="G91" s="69"/>
    </row>
    <row r="92" spans="1:8" ht="13.8" thickBot="1" x14ac:dyDescent="0.3">
      <c r="A92" s="37"/>
      <c r="B92" s="29" t="s">
        <v>8</v>
      </c>
      <c r="C92" s="77">
        <f>SUM(C88:C91)</f>
        <v>40280</v>
      </c>
      <c r="D92" s="103"/>
      <c r="E92" s="77">
        <f>SUM(E88:E91)</f>
        <v>42500</v>
      </c>
      <c r="G92" s="69"/>
    </row>
    <row r="93" spans="1:8" ht="13.8" thickTop="1" x14ac:dyDescent="0.25">
      <c r="A93" s="37"/>
      <c r="B93" s="37"/>
      <c r="C93" s="37"/>
      <c r="D93" s="127"/>
      <c r="E93" s="37"/>
      <c r="F93" s="69"/>
      <c r="G93" s="69"/>
    </row>
    <row r="94" spans="1:8" ht="13.2" x14ac:dyDescent="0.25">
      <c r="A94" s="1"/>
      <c r="B94" s="1"/>
      <c r="C94" s="1"/>
      <c r="D94" s="6"/>
      <c r="E94" s="1"/>
      <c r="F94" s="94"/>
      <c r="G94" s="94"/>
      <c r="H94" s="94"/>
    </row>
    <row r="96" spans="1:8" ht="13.2" x14ac:dyDescent="0.25">
      <c r="B96" s="211" t="s">
        <v>279</v>
      </c>
      <c r="C96" s="211"/>
      <c r="D96" s="211"/>
      <c r="E96" s="211"/>
      <c r="F96" s="108"/>
      <c r="G96" s="108"/>
      <c r="H96" s="108"/>
    </row>
    <row r="97" spans="1:8" ht="13.2" x14ac:dyDescent="0.25">
      <c r="B97" s="211" t="s">
        <v>280</v>
      </c>
      <c r="C97" s="211"/>
      <c r="D97" s="211"/>
      <c r="E97" s="211"/>
      <c r="F97" s="108"/>
      <c r="G97" s="108"/>
      <c r="H97" s="108"/>
    </row>
    <row r="98" spans="1:8" ht="13.2" x14ac:dyDescent="0.25">
      <c r="A98" s="81"/>
      <c r="B98" s="81"/>
      <c r="C98" s="81"/>
      <c r="D98" s="129"/>
      <c r="E98" s="81"/>
      <c r="F98" s="110"/>
      <c r="G98" s="110"/>
      <c r="H98" s="110"/>
    </row>
    <row r="99" spans="1:8" ht="13.2" x14ac:dyDescent="0.25">
      <c r="A99" s="1"/>
      <c r="B99" s="1"/>
      <c r="C99" s="37"/>
      <c r="D99" s="127"/>
      <c r="E99" s="14" t="s">
        <v>110</v>
      </c>
      <c r="F99" s="94"/>
      <c r="G99" s="94"/>
    </row>
    <row r="100" spans="1:8" ht="13.2" x14ac:dyDescent="0.25">
      <c r="A100" s="66"/>
      <c r="B100" s="37"/>
      <c r="C100" s="19" t="s">
        <v>104</v>
      </c>
      <c r="D100" s="112"/>
      <c r="E100" s="19" t="s">
        <v>105</v>
      </c>
      <c r="G100" s="69"/>
    </row>
    <row r="101" spans="1:8" ht="13.2" x14ac:dyDescent="0.25">
      <c r="A101" s="13" t="s">
        <v>9</v>
      </c>
      <c r="B101" s="37"/>
      <c r="C101" s="37"/>
      <c r="D101" s="127"/>
      <c r="E101" s="37"/>
      <c r="G101" s="69"/>
    </row>
    <row r="102" spans="1:8" ht="13.2" x14ac:dyDescent="0.25">
      <c r="A102" s="37"/>
      <c r="B102" s="37"/>
      <c r="C102" s="37"/>
      <c r="D102" s="127"/>
      <c r="E102" s="37"/>
      <c r="G102" s="69"/>
    </row>
    <row r="103" spans="1:8" ht="13.2" x14ac:dyDescent="0.25">
      <c r="A103" s="37" t="s">
        <v>281</v>
      </c>
      <c r="B103" s="37"/>
      <c r="C103" s="68">
        <v>8000</v>
      </c>
      <c r="D103" s="75"/>
      <c r="E103" s="68">
        <v>7000</v>
      </c>
      <c r="G103" s="69"/>
    </row>
    <row r="104" spans="1:8" ht="13.2" x14ac:dyDescent="0.25">
      <c r="A104" s="37"/>
      <c r="B104" s="37"/>
      <c r="C104" s="68"/>
      <c r="D104" s="75"/>
      <c r="E104" s="68"/>
      <c r="G104" s="69"/>
    </row>
    <row r="105" spans="1:8" ht="13.2" x14ac:dyDescent="0.25">
      <c r="A105" s="37" t="s">
        <v>282</v>
      </c>
      <c r="B105" s="37"/>
      <c r="C105" s="68">
        <v>10000</v>
      </c>
      <c r="D105" s="75"/>
      <c r="E105" s="68">
        <v>15000</v>
      </c>
      <c r="G105" s="69"/>
    </row>
    <row r="106" spans="1:8" ht="13.2" x14ac:dyDescent="0.25">
      <c r="A106" s="37"/>
      <c r="B106" s="37"/>
      <c r="C106" s="68"/>
      <c r="D106" s="75"/>
      <c r="E106" s="68"/>
      <c r="G106" s="69"/>
    </row>
    <row r="107" spans="1:8" ht="13.2" x14ac:dyDescent="0.25">
      <c r="A107" s="37" t="s">
        <v>283</v>
      </c>
      <c r="B107" s="37"/>
      <c r="C107" s="68">
        <v>3000</v>
      </c>
      <c r="D107" s="75"/>
      <c r="E107" s="68">
        <v>3000</v>
      </c>
      <c r="G107" s="69"/>
    </row>
    <row r="108" spans="1:8" ht="13.2" x14ac:dyDescent="0.25">
      <c r="A108" s="37"/>
      <c r="B108" s="37"/>
      <c r="C108" s="68"/>
      <c r="D108" s="75"/>
      <c r="E108" s="68"/>
      <c r="G108" s="69"/>
    </row>
    <row r="109" spans="1:8" ht="13.2" x14ac:dyDescent="0.25">
      <c r="A109" s="37" t="s">
        <v>443</v>
      </c>
      <c r="B109" s="37"/>
      <c r="C109" s="68">
        <v>8000</v>
      </c>
      <c r="D109" s="75"/>
      <c r="E109" s="68">
        <v>0</v>
      </c>
      <c r="G109" s="69"/>
    </row>
    <row r="110" spans="1:8" ht="13.2" x14ac:dyDescent="0.25">
      <c r="A110" s="37"/>
      <c r="B110" s="37"/>
      <c r="C110" s="68"/>
      <c r="D110" s="75"/>
      <c r="E110" s="68"/>
      <c r="G110" s="69"/>
    </row>
    <row r="111" spans="1:8" ht="13.2" x14ac:dyDescent="0.25">
      <c r="A111" s="37" t="s">
        <v>284</v>
      </c>
      <c r="B111" s="37"/>
      <c r="C111" s="68">
        <v>12000</v>
      </c>
      <c r="D111" s="75"/>
      <c r="E111" s="68">
        <v>8000</v>
      </c>
      <c r="G111" s="69"/>
    </row>
    <row r="112" spans="1:8" ht="13.2" x14ac:dyDescent="0.25">
      <c r="A112" s="37"/>
      <c r="B112" s="37"/>
      <c r="C112" s="68"/>
      <c r="D112" s="75"/>
      <c r="E112" s="68"/>
      <c r="G112" s="69"/>
    </row>
    <row r="113" spans="1:8" ht="13.2" x14ac:dyDescent="0.25">
      <c r="A113" s="37" t="s">
        <v>285</v>
      </c>
      <c r="B113" s="37"/>
      <c r="C113" s="68">
        <v>12000</v>
      </c>
      <c r="D113" s="75"/>
      <c r="E113" s="68">
        <v>8000</v>
      </c>
      <c r="G113" s="69"/>
    </row>
    <row r="114" spans="1:8" ht="13.2" x14ac:dyDescent="0.25">
      <c r="A114" s="37"/>
      <c r="B114" s="37"/>
      <c r="C114" s="68"/>
      <c r="D114" s="75"/>
      <c r="E114" s="68"/>
      <c r="G114" s="69"/>
    </row>
    <row r="115" spans="1:8" ht="13.2" x14ac:dyDescent="0.25">
      <c r="A115" s="37" t="s">
        <v>286</v>
      </c>
      <c r="B115" s="37"/>
      <c r="C115" s="68">
        <v>3000</v>
      </c>
      <c r="D115" s="75"/>
      <c r="E115" s="68">
        <v>2000</v>
      </c>
      <c r="G115" s="69"/>
    </row>
    <row r="116" spans="1:8" ht="13.2" x14ac:dyDescent="0.25">
      <c r="A116" s="37"/>
      <c r="B116" s="37"/>
      <c r="C116" s="68"/>
      <c r="D116" s="75"/>
      <c r="E116" s="68"/>
      <c r="G116" s="69"/>
    </row>
    <row r="117" spans="1:8" ht="13.2" x14ac:dyDescent="0.25">
      <c r="A117" s="37" t="s">
        <v>287</v>
      </c>
      <c r="B117" s="37"/>
      <c r="C117" s="68">
        <v>8000</v>
      </c>
      <c r="D117" s="75"/>
      <c r="E117" s="68">
        <v>11000</v>
      </c>
      <c r="G117" s="69"/>
    </row>
    <row r="118" spans="1:8" ht="13.2" x14ac:dyDescent="0.25">
      <c r="A118" s="37"/>
      <c r="B118" s="37"/>
      <c r="C118" s="68"/>
      <c r="D118" s="75"/>
      <c r="E118" s="68"/>
      <c r="G118" s="69"/>
    </row>
    <row r="119" spans="1:8" ht="13.2" x14ac:dyDescent="0.25">
      <c r="A119" s="37" t="s">
        <v>288</v>
      </c>
      <c r="B119" s="37"/>
      <c r="C119" s="68">
        <v>2375</v>
      </c>
      <c r="D119" s="75"/>
      <c r="E119" s="68">
        <v>3500</v>
      </c>
      <c r="G119" s="69"/>
    </row>
    <row r="120" spans="1:8" ht="13.2" x14ac:dyDescent="0.25">
      <c r="A120" s="37"/>
      <c r="B120" s="37"/>
      <c r="C120" s="68"/>
      <c r="D120" s="75"/>
      <c r="E120" s="68"/>
      <c r="G120" s="69"/>
    </row>
    <row r="121" spans="1:8" ht="13.2" x14ac:dyDescent="0.25">
      <c r="A121" s="37" t="s">
        <v>289</v>
      </c>
      <c r="B121" s="37"/>
      <c r="C121" s="73">
        <v>15000</v>
      </c>
      <c r="D121" s="75"/>
      <c r="E121" s="73">
        <v>15000</v>
      </c>
      <c r="G121" s="69"/>
    </row>
    <row r="122" spans="1:8" ht="13.2" x14ac:dyDescent="0.25">
      <c r="A122" s="37"/>
      <c r="B122" s="37"/>
      <c r="C122" s="69"/>
      <c r="D122" s="76"/>
      <c r="E122" s="69"/>
      <c r="G122" s="69"/>
    </row>
    <row r="123" spans="1:8" ht="13.8" thickBot="1" x14ac:dyDescent="0.3">
      <c r="B123" s="37" t="s">
        <v>290</v>
      </c>
      <c r="C123" s="77">
        <f>SUM(C103:C122)</f>
        <v>81375</v>
      </c>
      <c r="D123" s="103"/>
      <c r="E123" s="77">
        <f>SUM(E103:E122)</f>
        <v>72500</v>
      </c>
      <c r="G123" s="69"/>
    </row>
    <row r="124" spans="1:8" ht="13.8" thickTop="1" x14ac:dyDescent="0.25">
      <c r="A124" s="37"/>
      <c r="B124" s="37"/>
      <c r="C124" s="83"/>
      <c r="D124" s="130"/>
      <c r="E124" s="37"/>
      <c r="G124" s="69"/>
      <c r="H124" s="69"/>
    </row>
    <row r="127" spans="1:8" ht="13.2" x14ac:dyDescent="0.25">
      <c r="B127" s="211" t="s">
        <v>291</v>
      </c>
      <c r="C127" s="211"/>
      <c r="D127" s="211"/>
      <c r="E127" s="211"/>
      <c r="F127" s="80"/>
      <c r="G127" s="80"/>
      <c r="H127" s="80"/>
    </row>
    <row r="128" spans="1:8" ht="13.2" x14ac:dyDescent="0.25">
      <c r="B128" s="211" t="s">
        <v>292</v>
      </c>
      <c r="C128" s="211"/>
      <c r="D128" s="211"/>
      <c r="E128" s="211"/>
      <c r="F128" s="80"/>
      <c r="G128" s="80"/>
      <c r="H128" s="80"/>
    </row>
    <row r="129" spans="1:8" ht="13.2" x14ac:dyDescent="0.25">
      <c r="A129" s="81"/>
      <c r="B129" s="81"/>
      <c r="C129" s="81"/>
      <c r="D129" s="129"/>
      <c r="E129" s="81"/>
      <c r="F129" s="110"/>
      <c r="G129" s="110"/>
      <c r="H129" s="110"/>
    </row>
    <row r="130" spans="1:8" ht="13.2" x14ac:dyDescent="0.25">
      <c r="A130" s="1"/>
      <c r="B130" s="1"/>
      <c r="C130" s="37"/>
      <c r="D130" s="127"/>
      <c r="E130" s="14" t="s">
        <v>110</v>
      </c>
      <c r="F130" s="94"/>
      <c r="G130" s="94"/>
    </row>
    <row r="131" spans="1:8" ht="13.2" x14ac:dyDescent="0.25">
      <c r="A131" s="66"/>
      <c r="B131" s="37"/>
      <c r="C131" s="19" t="s">
        <v>104</v>
      </c>
      <c r="D131" s="112"/>
      <c r="E131" s="19" t="s">
        <v>105</v>
      </c>
      <c r="G131" s="69"/>
    </row>
    <row r="132" spans="1:8" ht="13.2" x14ac:dyDescent="0.25">
      <c r="A132" s="13" t="s">
        <v>9</v>
      </c>
      <c r="B132" s="37"/>
      <c r="C132" s="37"/>
      <c r="D132" s="127"/>
      <c r="E132" s="37"/>
      <c r="G132" s="69"/>
    </row>
    <row r="133" spans="1:8" ht="13.2" x14ac:dyDescent="0.25">
      <c r="A133" s="37"/>
      <c r="B133" s="37"/>
      <c r="C133" s="37"/>
      <c r="D133" s="127"/>
      <c r="E133" s="37"/>
      <c r="G133" s="69"/>
    </row>
    <row r="134" spans="1:8" ht="13.2" x14ac:dyDescent="0.25">
      <c r="A134" s="37" t="s">
        <v>293</v>
      </c>
      <c r="B134" s="37"/>
      <c r="C134" s="68">
        <v>7275</v>
      </c>
      <c r="D134" s="75"/>
      <c r="E134" s="68">
        <v>7900</v>
      </c>
      <c r="G134" s="69"/>
    </row>
    <row r="135" spans="1:8" ht="13.2" x14ac:dyDescent="0.25">
      <c r="A135" s="37"/>
      <c r="B135" s="37"/>
      <c r="C135" s="68"/>
      <c r="D135" s="75"/>
      <c r="E135" s="68"/>
      <c r="G135" s="69"/>
    </row>
    <row r="136" spans="1:8" ht="13.2" x14ac:dyDescent="0.25">
      <c r="A136" s="37" t="s">
        <v>443</v>
      </c>
      <c r="B136" s="37"/>
      <c r="C136" s="68">
        <v>5500</v>
      </c>
      <c r="D136" s="75"/>
      <c r="E136" s="68">
        <v>0</v>
      </c>
      <c r="G136" s="69"/>
    </row>
    <row r="137" spans="1:8" ht="13.2" x14ac:dyDescent="0.25">
      <c r="A137" s="37"/>
      <c r="B137" s="37"/>
      <c r="C137" s="68"/>
      <c r="D137" s="75"/>
      <c r="E137" s="68"/>
      <c r="G137" s="69"/>
    </row>
    <row r="138" spans="1:8" ht="13.2" x14ac:dyDescent="0.25">
      <c r="A138" s="37" t="s">
        <v>294</v>
      </c>
      <c r="B138" s="37"/>
      <c r="C138" s="68">
        <v>2800</v>
      </c>
      <c r="D138" s="75"/>
      <c r="E138" s="68">
        <v>2400</v>
      </c>
      <c r="G138" s="69"/>
    </row>
    <row r="139" spans="1:8" ht="13.2" x14ac:dyDescent="0.25">
      <c r="A139" s="37"/>
      <c r="B139" s="37"/>
      <c r="C139" s="68"/>
      <c r="D139" s="75"/>
      <c r="E139" s="68"/>
      <c r="G139" s="69"/>
    </row>
    <row r="140" spans="1:8" ht="13.2" x14ac:dyDescent="0.25">
      <c r="A140" s="37" t="s">
        <v>287</v>
      </c>
      <c r="B140" s="37"/>
      <c r="C140" s="68">
        <v>1500</v>
      </c>
      <c r="D140" s="75"/>
      <c r="E140" s="68">
        <v>1500</v>
      </c>
      <c r="G140" s="69"/>
    </row>
    <row r="141" spans="1:8" ht="13.2" x14ac:dyDescent="0.25">
      <c r="A141" s="37"/>
      <c r="B141" s="37"/>
      <c r="C141" s="68"/>
      <c r="D141" s="75"/>
      <c r="E141" s="68"/>
      <c r="G141" s="69"/>
    </row>
    <row r="142" spans="1:8" ht="13.2" x14ac:dyDescent="0.25">
      <c r="A142" s="37" t="s">
        <v>295</v>
      </c>
      <c r="B142" s="37"/>
      <c r="C142" s="73">
        <v>50</v>
      </c>
      <c r="D142" s="75"/>
      <c r="E142" s="185">
        <v>500</v>
      </c>
      <c r="G142" s="69"/>
    </row>
    <row r="143" spans="1:8" ht="13.2" x14ac:dyDescent="0.25">
      <c r="A143" s="37"/>
      <c r="B143" s="37"/>
      <c r="C143" s="69"/>
      <c r="D143" s="76"/>
      <c r="E143" s="69"/>
      <c r="G143" s="69"/>
    </row>
    <row r="144" spans="1:8" ht="13.8" thickBot="1" x14ac:dyDescent="0.3">
      <c r="A144" s="79"/>
      <c r="B144" s="37" t="s">
        <v>290</v>
      </c>
      <c r="C144" s="77">
        <f>SUM(C134:C143)</f>
        <v>17125</v>
      </c>
      <c r="D144" s="103"/>
      <c r="E144" s="77">
        <f>SUM(E134:E143)</f>
        <v>12300</v>
      </c>
      <c r="G144" s="69"/>
    </row>
    <row r="145" spans="1:8" ht="13.8" thickTop="1" x14ac:dyDescent="0.25">
      <c r="A145" s="1"/>
      <c r="B145" s="1"/>
      <c r="C145" s="1"/>
      <c r="D145" s="6"/>
      <c r="E145" s="1"/>
      <c r="F145" s="94"/>
      <c r="G145" s="94"/>
      <c r="H145" s="94"/>
    </row>
    <row r="148" spans="1:8" ht="13.2" x14ac:dyDescent="0.25">
      <c r="B148" s="211" t="s">
        <v>296</v>
      </c>
      <c r="C148" s="211"/>
      <c r="D148" s="211"/>
      <c r="E148" s="211"/>
      <c r="F148" s="108"/>
      <c r="G148" s="108"/>
      <c r="H148" s="108"/>
    </row>
    <row r="149" spans="1:8" ht="13.2" x14ac:dyDescent="0.25">
      <c r="B149" s="211" t="s">
        <v>297</v>
      </c>
      <c r="C149" s="211"/>
      <c r="D149" s="211"/>
      <c r="E149" s="211"/>
      <c r="F149" s="108"/>
      <c r="G149" s="108"/>
      <c r="H149" s="108"/>
    </row>
    <row r="150" spans="1:8" ht="13.2" x14ac:dyDescent="0.25">
      <c r="A150" s="81"/>
      <c r="B150" s="81"/>
      <c r="C150" s="81"/>
      <c r="D150" s="129"/>
      <c r="E150" s="81"/>
      <c r="F150" s="110"/>
      <c r="G150" s="110"/>
      <c r="H150" s="110"/>
    </row>
    <row r="151" spans="1:8" ht="13.2" x14ac:dyDescent="0.25">
      <c r="A151" s="1"/>
      <c r="B151" s="1"/>
      <c r="C151" s="37"/>
      <c r="D151" s="127"/>
      <c r="E151" s="14" t="s">
        <v>110</v>
      </c>
      <c r="F151" s="94"/>
      <c r="G151" s="94"/>
    </row>
    <row r="152" spans="1:8" ht="13.2" x14ac:dyDescent="0.25">
      <c r="A152" s="66"/>
      <c r="B152" s="37"/>
      <c r="C152" s="19" t="s">
        <v>104</v>
      </c>
      <c r="D152" s="112"/>
      <c r="E152" s="19" t="s">
        <v>105</v>
      </c>
      <c r="G152" s="69"/>
    </row>
    <row r="153" spans="1:8" ht="13.2" x14ac:dyDescent="0.25">
      <c r="A153" s="13" t="s">
        <v>9</v>
      </c>
      <c r="B153" s="37"/>
      <c r="C153" s="37"/>
      <c r="D153" s="127"/>
      <c r="E153" s="37"/>
      <c r="G153" s="69"/>
    </row>
    <row r="154" spans="1:8" ht="13.2" x14ac:dyDescent="0.25">
      <c r="A154" s="13"/>
      <c r="B154" s="37"/>
      <c r="C154" s="37"/>
      <c r="D154" s="127"/>
      <c r="E154" s="37"/>
      <c r="G154" s="69"/>
    </row>
    <row r="155" spans="1:8" ht="16.8" x14ac:dyDescent="0.55000000000000004">
      <c r="A155" s="79" t="s">
        <v>298</v>
      </c>
      <c r="B155" s="37"/>
      <c r="C155" s="71"/>
      <c r="D155" s="131"/>
      <c r="E155" s="71"/>
      <c r="G155" s="69"/>
    </row>
    <row r="156" spans="1:8" ht="13.2" x14ac:dyDescent="0.25">
      <c r="A156" s="37" t="s">
        <v>299</v>
      </c>
      <c r="B156" s="37"/>
      <c r="C156" s="68">
        <v>5560</v>
      </c>
      <c r="D156" s="75"/>
      <c r="E156" s="68">
        <v>5560</v>
      </c>
      <c r="G156" s="69"/>
    </row>
    <row r="157" spans="1:8" ht="13.2" x14ac:dyDescent="0.25">
      <c r="A157" s="37" t="s">
        <v>300</v>
      </c>
      <c r="B157" s="37"/>
      <c r="C157" s="68">
        <v>8898</v>
      </c>
      <c r="D157" s="75"/>
      <c r="E157" s="68">
        <v>8898</v>
      </c>
      <c r="G157" s="69"/>
    </row>
    <row r="158" spans="1:8" ht="13.2" x14ac:dyDescent="0.25">
      <c r="A158" s="37" t="s">
        <v>301</v>
      </c>
      <c r="B158" s="37"/>
      <c r="C158" s="68">
        <v>7190</v>
      </c>
      <c r="D158" s="75"/>
      <c r="E158" s="68">
        <v>7190</v>
      </c>
      <c r="G158" s="69"/>
    </row>
    <row r="159" spans="1:8" ht="13.2" x14ac:dyDescent="0.25">
      <c r="A159" s="37" t="s">
        <v>302</v>
      </c>
      <c r="B159" s="37"/>
      <c r="C159" s="68">
        <v>1500</v>
      </c>
      <c r="D159" s="75"/>
      <c r="E159" s="68">
        <v>3815</v>
      </c>
      <c r="G159" s="69"/>
    </row>
    <row r="160" spans="1:8" ht="13.2" x14ac:dyDescent="0.25">
      <c r="A160" s="37"/>
      <c r="B160" s="37"/>
      <c r="C160" s="69"/>
      <c r="D160" s="76"/>
      <c r="E160" s="69"/>
      <c r="G160" s="69"/>
    </row>
    <row r="161" spans="1:7" ht="16.8" x14ac:dyDescent="0.55000000000000004">
      <c r="A161" s="79" t="s">
        <v>303</v>
      </c>
      <c r="B161" s="37"/>
      <c r="C161" s="71"/>
      <c r="D161" s="131"/>
      <c r="E161" s="71"/>
      <c r="G161" s="69"/>
    </row>
    <row r="162" spans="1:7" ht="13.2" x14ac:dyDescent="0.25">
      <c r="A162" s="37" t="s">
        <v>304</v>
      </c>
      <c r="B162" s="37"/>
      <c r="C162" s="68">
        <v>2000</v>
      </c>
      <c r="D162" s="75"/>
      <c r="E162" s="68">
        <v>2000</v>
      </c>
      <c r="G162" s="69"/>
    </row>
    <row r="163" spans="1:7" ht="13.2" x14ac:dyDescent="0.25">
      <c r="A163" s="37" t="s">
        <v>305</v>
      </c>
      <c r="B163" s="37"/>
      <c r="C163" s="68">
        <v>7171</v>
      </c>
      <c r="D163" s="75"/>
      <c r="E163" s="68">
        <v>7171</v>
      </c>
      <c r="G163" s="69"/>
    </row>
    <row r="164" spans="1:7" ht="13.2" x14ac:dyDescent="0.25">
      <c r="A164" s="37" t="s">
        <v>306</v>
      </c>
      <c r="B164" s="37"/>
      <c r="C164" s="68">
        <v>800</v>
      </c>
      <c r="D164" s="75"/>
      <c r="E164" s="68">
        <v>800</v>
      </c>
      <c r="G164" s="69"/>
    </row>
    <row r="165" spans="1:7" ht="13.2" x14ac:dyDescent="0.25">
      <c r="A165" s="37" t="s">
        <v>307</v>
      </c>
      <c r="B165" s="37"/>
      <c r="C165" s="68">
        <v>3000</v>
      </c>
      <c r="D165" s="75"/>
      <c r="E165" s="68">
        <v>3000</v>
      </c>
      <c r="G165" s="69"/>
    </row>
    <row r="166" spans="1:7" ht="13.2" x14ac:dyDescent="0.25">
      <c r="A166" s="37" t="s">
        <v>308</v>
      </c>
      <c r="B166" s="37"/>
      <c r="C166" s="68">
        <v>1230</v>
      </c>
      <c r="D166" s="75"/>
      <c r="E166" s="68">
        <v>1230</v>
      </c>
      <c r="G166" s="69"/>
    </row>
    <row r="167" spans="1:7" ht="13.2" x14ac:dyDescent="0.25">
      <c r="A167" s="37" t="s">
        <v>309</v>
      </c>
      <c r="B167" s="37"/>
      <c r="C167" s="68">
        <v>1541</v>
      </c>
      <c r="D167" s="75"/>
      <c r="E167" s="68">
        <v>1541</v>
      </c>
      <c r="G167" s="69"/>
    </row>
    <row r="168" spans="1:7" ht="13.2" x14ac:dyDescent="0.25">
      <c r="A168" s="37" t="s">
        <v>310</v>
      </c>
      <c r="B168" s="37"/>
      <c r="C168" s="68">
        <v>386</v>
      </c>
      <c r="D168" s="75"/>
      <c r="E168" s="68">
        <v>386</v>
      </c>
      <c r="G168" s="69"/>
    </row>
    <row r="169" spans="1:7" ht="13.2" x14ac:dyDescent="0.25">
      <c r="A169" s="37"/>
      <c r="B169" s="37"/>
      <c r="C169" s="68"/>
      <c r="D169" s="75"/>
      <c r="E169" s="68"/>
      <c r="G169" s="69"/>
    </row>
    <row r="170" spans="1:7" ht="13.2" x14ac:dyDescent="0.25">
      <c r="A170" s="79" t="s">
        <v>311</v>
      </c>
      <c r="B170" s="37"/>
      <c r="C170" s="69"/>
      <c r="D170" s="76"/>
      <c r="E170" s="84"/>
      <c r="G170" s="69"/>
    </row>
    <row r="171" spans="1:7" ht="13.2" x14ac:dyDescent="0.25">
      <c r="A171" s="79" t="s">
        <v>312</v>
      </c>
      <c r="B171" s="37"/>
      <c r="C171" s="84"/>
      <c r="D171" s="132"/>
      <c r="E171" s="84"/>
      <c r="G171" s="69"/>
    </row>
    <row r="172" spans="1:7" ht="13.2" x14ac:dyDescent="0.25">
      <c r="A172" s="37" t="s">
        <v>313</v>
      </c>
      <c r="B172" s="37"/>
      <c r="C172" s="68">
        <v>23922</v>
      </c>
      <c r="D172" s="75"/>
      <c r="E172" s="68">
        <v>23922</v>
      </c>
      <c r="G172" s="69"/>
    </row>
    <row r="173" spans="1:7" ht="13.2" x14ac:dyDescent="0.25">
      <c r="A173" s="37" t="s">
        <v>314</v>
      </c>
      <c r="B173" s="37"/>
      <c r="C173" s="68">
        <v>10014</v>
      </c>
      <c r="D173" s="75"/>
      <c r="E173" s="68">
        <v>10014</v>
      </c>
      <c r="G173" s="69"/>
    </row>
    <row r="174" spans="1:7" ht="13.2" x14ac:dyDescent="0.25">
      <c r="A174" s="37" t="s">
        <v>315</v>
      </c>
      <c r="B174" s="37"/>
      <c r="C174" s="68">
        <v>1500</v>
      </c>
      <c r="D174" s="75"/>
      <c r="E174" s="68">
        <v>1500</v>
      </c>
      <c r="G174" s="69"/>
    </row>
    <row r="175" spans="1:7" ht="13.2" x14ac:dyDescent="0.25">
      <c r="A175" s="37" t="s">
        <v>316</v>
      </c>
      <c r="B175" s="37"/>
      <c r="C175" s="68">
        <v>4836</v>
      </c>
      <c r="D175" s="75"/>
      <c r="E175" s="68">
        <v>4836</v>
      </c>
      <c r="G175" s="69"/>
    </row>
    <row r="176" spans="1:7" ht="13.2" x14ac:dyDescent="0.25">
      <c r="A176" s="37"/>
      <c r="B176" s="37"/>
      <c r="C176" s="69"/>
      <c r="D176" s="76"/>
      <c r="E176" s="84"/>
      <c r="G176" s="69"/>
    </row>
    <row r="177" spans="1:8" ht="13.2" x14ac:dyDescent="0.25">
      <c r="A177" s="79" t="s">
        <v>317</v>
      </c>
      <c r="B177" s="37"/>
      <c r="C177" s="84"/>
      <c r="D177" s="132"/>
      <c r="E177" s="84"/>
      <c r="G177" s="69"/>
    </row>
    <row r="178" spans="1:8" ht="13.2" x14ac:dyDescent="0.25">
      <c r="A178" s="37" t="s">
        <v>318</v>
      </c>
      <c r="B178" s="37"/>
      <c r="C178" s="68">
        <v>719</v>
      </c>
      <c r="D178" s="75"/>
      <c r="E178" s="68">
        <v>719</v>
      </c>
      <c r="G178" s="69"/>
    </row>
    <row r="179" spans="1:8" ht="13.2" x14ac:dyDescent="0.25">
      <c r="A179" s="37" t="s">
        <v>319</v>
      </c>
      <c r="B179" s="37"/>
      <c r="C179" s="73">
        <v>770</v>
      </c>
      <c r="D179" s="75"/>
      <c r="E179" s="73">
        <v>770</v>
      </c>
      <c r="G179" s="69"/>
    </row>
    <row r="180" spans="1:8" ht="13.2" x14ac:dyDescent="0.25">
      <c r="A180" s="37"/>
      <c r="B180" s="37"/>
      <c r="C180" s="69"/>
      <c r="D180" s="76"/>
      <c r="E180" s="69"/>
      <c r="G180" s="69"/>
    </row>
    <row r="181" spans="1:8" ht="13.8" thickBot="1" x14ac:dyDescent="0.3">
      <c r="A181" s="79"/>
      <c r="B181" s="37" t="s">
        <v>290</v>
      </c>
      <c r="C181" s="77">
        <f>SUM(C156:C180)</f>
        <v>81037</v>
      </c>
      <c r="D181" s="103"/>
      <c r="E181" s="77">
        <f>SUM(E156:E180)</f>
        <v>83352</v>
      </c>
      <c r="G181" s="69"/>
    </row>
    <row r="182" spans="1:8" ht="12.6" thickTop="1" x14ac:dyDescent="0.2"/>
    <row r="185" spans="1:8" ht="13.2" x14ac:dyDescent="0.25">
      <c r="B185" s="211" t="s">
        <v>320</v>
      </c>
      <c r="C185" s="211"/>
      <c r="D185" s="211"/>
      <c r="E185" s="211"/>
      <c r="F185" s="80"/>
      <c r="G185" s="80"/>
      <c r="H185" s="80"/>
    </row>
    <row r="186" spans="1:8" ht="13.2" x14ac:dyDescent="0.25">
      <c r="B186" s="211" t="s">
        <v>321</v>
      </c>
      <c r="C186" s="211"/>
      <c r="D186" s="211"/>
      <c r="E186" s="211"/>
      <c r="F186" s="80"/>
      <c r="G186" s="80"/>
      <c r="H186" s="80"/>
    </row>
    <row r="187" spans="1:8" ht="13.2" x14ac:dyDescent="0.25">
      <c r="A187" s="81"/>
      <c r="B187" s="81"/>
      <c r="C187" s="81"/>
      <c r="D187" s="129"/>
      <c r="E187" s="81"/>
      <c r="F187" s="110"/>
      <c r="G187" s="110"/>
      <c r="H187" s="110"/>
    </row>
    <row r="188" spans="1:8" ht="13.2" x14ac:dyDescent="0.25">
      <c r="A188" s="1"/>
      <c r="B188" s="1"/>
      <c r="C188" s="37"/>
      <c r="D188" s="127"/>
      <c r="E188" s="14" t="s">
        <v>110</v>
      </c>
      <c r="F188" s="94"/>
      <c r="G188" s="94"/>
    </row>
    <row r="189" spans="1:8" ht="13.2" x14ac:dyDescent="0.25">
      <c r="A189" s="66"/>
      <c r="B189" s="37"/>
      <c r="C189" s="19" t="s">
        <v>104</v>
      </c>
      <c r="D189" s="112"/>
      <c r="E189" s="19" t="s">
        <v>105</v>
      </c>
      <c r="G189" s="69"/>
    </row>
    <row r="190" spans="1:8" ht="13.2" x14ac:dyDescent="0.25">
      <c r="A190" s="13" t="s">
        <v>9</v>
      </c>
      <c r="B190" s="37"/>
      <c r="C190" s="37"/>
      <c r="D190" s="127"/>
      <c r="E190" s="37"/>
      <c r="G190" s="69"/>
    </row>
    <row r="191" spans="1:8" ht="13.2" x14ac:dyDescent="0.25">
      <c r="A191" s="37"/>
      <c r="B191" s="37"/>
      <c r="C191" s="37"/>
      <c r="D191" s="127"/>
      <c r="E191" s="37"/>
      <c r="G191" s="69"/>
    </row>
    <row r="192" spans="1:8" ht="13.2" x14ac:dyDescent="0.25">
      <c r="A192" s="79" t="s">
        <v>322</v>
      </c>
      <c r="B192" s="37"/>
      <c r="C192" s="37"/>
      <c r="D192" s="127"/>
      <c r="E192" s="37"/>
      <c r="G192" s="69"/>
    </row>
    <row r="193" spans="1:8" ht="13.2" x14ac:dyDescent="0.25">
      <c r="A193" s="37" t="s">
        <v>323</v>
      </c>
      <c r="B193" s="37"/>
      <c r="C193" s="68">
        <v>21367</v>
      </c>
      <c r="D193" s="75"/>
      <c r="E193" s="68">
        <v>21367</v>
      </c>
      <c r="G193" s="69"/>
    </row>
    <row r="194" spans="1:8" ht="13.2" x14ac:dyDescent="0.25">
      <c r="A194" s="37" t="s">
        <v>324</v>
      </c>
      <c r="B194" s="37"/>
      <c r="C194" s="68">
        <v>55116</v>
      </c>
      <c r="D194" s="75"/>
      <c r="E194" s="68">
        <v>55116</v>
      </c>
      <c r="G194" s="69"/>
    </row>
    <row r="195" spans="1:8" ht="13.2" x14ac:dyDescent="0.25">
      <c r="A195" s="37" t="s">
        <v>325</v>
      </c>
      <c r="B195" s="37"/>
      <c r="C195" s="68">
        <v>18445</v>
      </c>
      <c r="D195" s="75"/>
      <c r="E195" s="68">
        <v>18445</v>
      </c>
      <c r="G195" s="69"/>
    </row>
    <row r="196" spans="1:8" ht="13.2" x14ac:dyDescent="0.25">
      <c r="A196" s="37" t="s">
        <v>326</v>
      </c>
      <c r="B196" s="37"/>
      <c r="C196" s="68">
        <v>29261</v>
      </c>
      <c r="D196" s="75"/>
      <c r="E196" s="68">
        <v>29261</v>
      </c>
      <c r="G196" s="69"/>
    </row>
    <row r="197" spans="1:8" ht="13.2" x14ac:dyDescent="0.25">
      <c r="A197" s="37" t="s">
        <v>327</v>
      </c>
      <c r="B197" s="37"/>
      <c r="C197" s="69">
        <v>4529</v>
      </c>
      <c r="D197" s="76"/>
      <c r="E197" s="69">
        <v>5772</v>
      </c>
      <c r="G197" s="69"/>
      <c r="H197" s="109">
        <f>E197-C197</f>
        <v>1243</v>
      </c>
    </row>
    <row r="198" spans="1:8" ht="13.2" x14ac:dyDescent="0.25">
      <c r="A198" s="37"/>
      <c r="B198" s="37"/>
      <c r="C198" s="74"/>
      <c r="D198" s="103"/>
      <c r="E198" s="74"/>
      <c r="G198" s="69"/>
    </row>
    <row r="199" spans="1:8" ht="13.2" x14ac:dyDescent="0.25">
      <c r="A199" s="79" t="s">
        <v>328</v>
      </c>
      <c r="B199" s="37"/>
      <c r="C199" s="86"/>
      <c r="D199" s="133"/>
      <c r="E199" s="84"/>
      <c r="G199" s="86"/>
    </row>
    <row r="200" spans="1:8" ht="13.2" x14ac:dyDescent="0.25">
      <c r="A200" s="37" t="s">
        <v>329</v>
      </c>
      <c r="B200" s="37"/>
      <c r="C200" s="68">
        <v>450</v>
      </c>
      <c r="D200" s="75"/>
      <c r="E200" s="68">
        <v>450</v>
      </c>
      <c r="G200" s="69"/>
    </row>
    <row r="201" spans="1:8" ht="13.2" x14ac:dyDescent="0.25">
      <c r="A201" s="37" t="s">
        <v>330</v>
      </c>
      <c r="B201" s="37"/>
      <c r="C201" s="68">
        <v>800</v>
      </c>
      <c r="D201" s="75"/>
      <c r="E201" s="68">
        <v>800</v>
      </c>
      <c r="G201" s="69"/>
    </row>
    <row r="202" spans="1:8" ht="13.2" x14ac:dyDescent="0.25">
      <c r="A202" s="37" t="s">
        <v>331</v>
      </c>
      <c r="B202" s="37"/>
      <c r="C202" s="68">
        <v>4216</v>
      </c>
      <c r="D202" s="75"/>
      <c r="E202" s="68">
        <v>3216</v>
      </c>
      <c r="G202" s="69"/>
      <c r="H202" s="109">
        <f>E202-C202</f>
        <v>-1000</v>
      </c>
    </row>
    <row r="203" spans="1:8" ht="13.2" x14ac:dyDescent="0.25">
      <c r="A203" s="37" t="s">
        <v>332</v>
      </c>
      <c r="B203" s="37"/>
      <c r="C203" s="68">
        <v>1000</v>
      </c>
      <c r="D203" s="75"/>
      <c r="E203" s="68">
        <v>1000</v>
      </c>
      <c r="G203" s="69"/>
    </row>
    <row r="204" spans="1:8" ht="13.2" x14ac:dyDescent="0.25">
      <c r="A204" s="37" t="s">
        <v>333</v>
      </c>
      <c r="B204" s="37"/>
      <c r="C204" s="68">
        <v>29754</v>
      </c>
      <c r="D204" s="75"/>
      <c r="E204" s="68">
        <v>29754</v>
      </c>
      <c r="G204" s="69"/>
    </row>
    <row r="205" spans="1:8" ht="13.2" x14ac:dyDescent="0.25">
      <c r="A205" s="37" t="s">
        <v>308</v>
      </c>
      <c r="B205" s="37"/>
      <c r="C205" s="68">
        <v>378</v>
      </c>
      <c r="D205" s="75"/>
      <c r="E205" s="68">
        <v>378</v>
      </c>
      <c r="G205" s="69"/>
    </row>
    <row r="206" spans="1:8" ht="13.2" x14ac:dyDescent="0.25">
      <c r="A206" s="37"/>
      <c r="B206" s="37"/>
      <c r="C206" s="74"/>
      <c r="D206" s="103"/>
      <c r="E206" s="74"/>
      <c r="G206" s="69"/>
    </row>
    <row r="207" spans="1:8" ht="13.2" x14ac:dyDescent="0.25">
      <c r="A207" s="79" t="s">
        <v>334</v>
      </c>
      <c r="B207" s="37"/>
      <c r="C207" s="69"/>
      <c r="D207" s="76"/>
      <c r="E207" s="69"/>
      <c r="G207" s="69"/>
    </row>
    <row r="208" spans="1:8" ht="13.2" x14ac:dyDescent="0.25">
      <c r="A208" s="37" t="s">
        <v>335</v>
      </c>
      <c r="B208" s="37"/>
      <c r="C208" s="68">
        <v>3000</v>
      </c>
      <c r="D208" s="75"/>
      <c r="E208" s="68">
        <v>3000</v>
      </c>
      <c r="G208" s="69"/>
    </row>
    <row r="209" spans="1:7" ht="13.2" x14ac:dyDescent="0.25">
      <c r="A209" s="37" t="s">
        <v>336</v>
      </c>
      <c r="B209" s="37"/>
      <c r="C209" s="68">
        <v>8500</v>
      </c>
      <c r="D209" s="75"/>
      <c r="E209" s="68">
        <v>8500</v>
      </c>
      <c r="G209" s="69"/>
    </row>
    <row r="210" spans="1:7" ht="13.2" x14ac:dyDescent="0.25">
      <c r="A210" s="37" t="s">
        <v>337</v>
      </c>
      <c r="B210" s="37"/>
      <c r="C210" s="68">
        <v>8100</v>
      </c>
      <c r="D210" s="75"/>
      <c r="E210" s="68">
        <v>8100</v>
      </c>
      <c r="G210" s="69"/>
    </row>
    <row r="211" spans="1:7" ht="13.2" x14ac:dyDescent="0.25">
      <c r="A211" s="37" t="s">
        <v>308</v>
      </c>
      <c r="B211" s="37"/>
      <c r="C211" s="68">
        <v>7946</v>
      </c>
      <c r="D211" s="75"/>
      <c r="E211" s="68">
        <v>7946</v>
      </c>
      <c r="G211" s="69"/>
    </row>
    <row r="212" spans="1:7" ht="13.2" x14ac:dyDescent="0.25">
      <c r="A212" s="37"/>
      <c r="B212" s="37"/>
      <c r="C212" s="74"/>
      <c r="D212" s="103"/>
      <c r="E212" s="74"/>
      <c r="G212" s="69"/>
    </row>
    <row r="213" spans="1:7" ht="15.6" x14ac:dyDescent="0.3">
      <c r="A213" s="79" t="s">
        <v>338</v>
      </c>
      <c r="B213" s="66"/>
      <c r="C213" s="37"/>
      <c r="D213" s="127"/>
      <c r="E213" s="66"/>
      <c r="G213" s="111"/>
    </row>
    <row r="214" spans="1:7" ht="15.6" x14ac:dyDescent="0.3">
      <c r="A214" s="37" t="s">
        <v>339</v>
      </c>
      <c r="B214" s="37"/>
      <c r="C214" s="87">
        <v>5358</v>
      </c>
      <c r="D214" s="91"/>
      <c r="E214" s="87">
        <v>5358</v>
      </c>
      <c r="G214" s="111"/>
    </row>
    <row r="215" spans="1:7" ht="15.6" x14ac:dyDescent="0.3">
      <c r="A215" s="37" t="s">
        <v>340</v>
      </c>
      <c r="B215" s="37"/>
      <c r="C215" s="87">
        <v>5790</v>
      </c>
      <c r="D215" s="91"/>
      <c r="E215" s="87">
        <v>5790</v>
      </c>
      <c r="G215" s="111"/>
    </row>
    <row r="216" spans="1:7" ht="15.6" x14ac:dyDescent="0.3">
      <c r="A216" s="37" t="s">
        <v>341</v>
      </c>
      <c r="B216" s="37"/>
      <c r="C216" s="87">
        <v>12090</v>
      </c>
      <c r="D216" s="91"/>
      <c r="E216" s="87">
        <v>12090</v>
      </c>
      <c r="G216" s="111"/>
    </row>
    <row r="217" spans="1:7" ht="15.6" x14ac:dyDescent="0.3">
      <c r="A217" s="37" t="s">
        <v>342</v>
      </c>
      <c r="B217" s="37"/>
      <c r="C217" s="87">
        <v>1000</v>
      </c>
      <c r="D217" s="91"/>
      <c r="E217" s="87">
        <v>1000</v>
      </c>
      <c r="G217" s="111"/>
    </row>
    <row r="218" spans="1:7" ht="15.6" x14ac:dyDescent="0.3">
      <c r="A218" s="37" t="s">
        <v>343</v>
      </c>
      <c r="B218" s="37"/>
      <c r="C218" s="87">
        <v>1480</v>
      </c>
      <c r="D218" s="91"/>
      <c r="E218" s="87">
        <v>1480</v>
      </c>
      <c r="G218" s="111"/>
    </row>
    <row r="219" spans="1:7" ht="15.6" x14ac:dyDescent="0.3">
      <c r="A219" s="37" t="s">
        <v>308</v>
      </c>
      <c r="B219" s="37"/>
      <c r="C219" s="87">
        <v>1810</v>
      </c>
      <c r="D219" s="91"/>
      <c r="E219" s="87">
        <v>1810</v>
      </c>
      <c r="G219" s="111"/>
    </row>
    <row r="220" spans="1:7" ht="15.6" x14ac:dyDescent="0.3">
      <c r="A220" s="37"/>
      <c r="B220" s="37"/>
      <c r="C220" s="88"/>
      <c r="D220" s="134"/>
      <c r="E220" s="88"/>
      <c r="G220" s="111"/>
    </row>
    <row r="221" spans="1:7" ht="15.6" x14ac:dyDescent="0.3">
      <c r="A221" s="66" t="s">
        <v>344</v>
      </c>
      <c r="B221" s="37"/>
      <c r="C221" s="37"/>
      <c r="D221" s="127"/>
      <c r="E221" s="37"/>
      <c r="G221" s="111"/>
    </row>
    <row r="222" spans="1:7" ht="15.6" x14ac:dyDescent="0.3">
      <c r="A222" s="37" t="s">
        <v>345</v>
      </c>
      <c r="B222" s="37"/>
      <c r="C222" s="87">
        <v>3900</v>
      </c>
      <c r="D222" s="91"/>
      <c r="E222" s="87">
        <v>3900</v>
      </c>
      <c r="G222" s="111"/>
    </row>
    <row r="223" spans="1:7" ht="15.6" x14ac:dyDescent="0.3">
      <c r="A223" s="37" t="s">
        <v>346</v>
      </c>
      <c r="B223" s="37"/>
      <c r="C223" s="87">
        <v>10000</v>
      </c>
      <c r="D223" s="91"/>
      <c r="E223" s="87">
        <v>10000</v>
      </c>
      <c r="G223" s="111"/>
    </row>
    <row r="224" spans="1:7" ht="15.6" x14ac:dyDescent="0.3">
      <c r="A224" s="37" t="s">
        <v>348</v>
      </c>
      <c r="B224" s="37"/>
      <c r="C224" s="90">
        <v>8000</v>
      </c>
      <c r="D224" s="91"/>
      <c r="E224" s="90">
        <v>10500</v>
      </c>
      <c r="G224" s="111"/>
    </row>
    <row r="225" spans="1:9" ht="15.6" x14ac:dyDescent="0.3">
      <c r="A225" s="37"/>
      <c r="B225" s="37"/>
      <c r="C225" s="91"/>
      <c r="D225" s="91"/>
      <c r="E225" s="92"/>
      <c r="G225" s="111"/>
    </row>
    <row r="226" spans="1:9" ht="16.2" thickBot="1" x14ac:dyDescent="0.35">
      <c r="A226" s="37"/>
      <c r="B226" s="37" t="s">
        <v>290</v>
      </c>
      <c r="C226" s="93">
        <f>SUM(C193:C225)</f>
        <v>242290</v>
      </c>
      <c r="D226" s="134"/>
      <c r="E226" s="93">
        <f>SUM(E193:E225)</f>
        <v>245033</v>
      </c>
      <c r="G226" s="111"/>
    </row>
    <row r="227" spans="1:9" ht="13.8" thickTop="1" x14ac:dyDescent="0.25">
      <c r="A227" s="89" t="s">
        <v>347</v>
      </c>
      <c r="E227" s="101"/>
    </row>
    <row r="232" spans="1:9" ht="13.2" x14ac:dyDescent="0.25">
      <c r="B232" s="211" t="s">
        <v>362</v>
      </c>
      <c r="C232" s="211"/>
      <c r="D232" s="211"/>
      <c r="E232" s="211"/>
      <c r="F232" s="108"/>
      <c r="G232" s="108"/>
      <c r="H232" s="108"/>
    </row>
    <row r="233" spans="1:9" ht="13.2" x14ac:dyDescent="0.25">
      <c r="B233" s="211" t="s">
        <v>363</v>
      </c>
      <c r="C233" s="211"/>
      <c r="D233" s="211"/>
      <c r="E233" s="211"/>
      <c r="F233" s="108"/>
      <c r="G233" s="108"/>
      <c r="H233" s="108"/>
    </row>
    <row r="234" spans="1:9" ht="13.2" x14ac:dyDescent="0.25">
      <c r="A234" s="81"/>
      <c r="B234" s="211" t="s">
        <v>364</v>
      </c>
      <c r="C234" s="211"/>
      <c r="D234" s="211"/>
      <c r="E234" s="211"/>
      <c r="F234" s="108"/>
      <c r="G234" s="108"/>
      <c r="H234" s="110"/>
    </row>
    <row r="235" spans="1:9" ht="13.2" x14ac:dyDescent="0.25">
      <c r="A235" s="81"/>
      <c r="B235" s="81"/>
      <c r="C235" s="81"/>
      <c r="D235" s="129"/>
      <c r="E235" s="81"/>
      <c r="F235" s="110"/>
      <c r="G235" s="110"/>
      <c r="H235" s="110"/>
    </row>
    <row r="236" spans="1:9" ht="13.2" x14ac:dyDescent="0.25">
      <c r="A236" s="1"/>
      <c r="B236" s="1"/>
      <c r="C236" s="37"/>
      <c r="D236" s="127"/>
      <c r="E236" s="14" t="s">
        <v>110</v>
      </c>
      <c r="F236" s="69"/>
      <c r="G236" s="69"/>
    </row>
    <row r="237" spans="1:9" ht="13.2" x14ac:dyDescent="0.25">
      <c r="A237" s="66"/>
      <c r="B237" s="37"/>
      <c r="C237" s="19" t="s">
        <v>104</v>
      </c>
      <c r="D237" s="112"/>
      <c r="E237" s="19" t="s">
        <v>105</v>
      </c>
      <c r="G237" s="69"/>
    </row>
    <row r="238" spans="1:9" ht="13.2" x14ac:dyDescent="0.25">
      <c r="A238" s="13" t="s">
        <v>9</v>
      </c>
      <c r="B238" s="37"/>
      <c r="C238" s="37"/>
      <c r="D238" s="127"/>
      <c r="E238" s="37"/>
      <c r="G238" s="69"/>
    </row>
    <row r="239" spans="1:9" ht="13.2" x14ac:dyDescent="0.25">
      <c r="A239" s="37"/>
      <c r="B239" s="37"/>
      <c r="C239" s="37"/>
      <c r="D239" s="127"/>
      <c r="E239" s="37"/>
      <c r="G239" s="69"/>
    </row>
    <row r="240" spans="1:9" ht="13.2" x14ac:dyDescent="0.25">
      <c r="A240" s="37" t="s">
        <v>365</v>
      </c>
      <c r="B240" s="37"/>
      <c r="C240" s="68">
        <v>9000</v>
      </c>
      <c r="D240" s="75"/>
      <c r="E240" s="68">
        <v>22500</v>
      </c>
      <c r="G240" s="69"/>
      <c r="I240" s="109" t="s">
        <v>447</v>
      </c>
    </row>
    <row r="241" spans="1:7" ht="13.2" x14ac:dyDescent="0.25">
      <c r="A241" s="37"/>
      <c r="B241" s="37"/>
      <c r="C241" s="68"/>
      <c r="D241" s="75"/>
      <c r="E241" s="68"/>
      <c r="G241" s="69"/>
    </row>
    <row r="242" spans="1:7" ht="13.2" x14ac:dyDescent="0.25">
      <c r="A242" s="37" t="s">
        <v>366</v>
      </c>
      <c r="B242" s="37"/>
      <c r="C242" s="68">
        <v>4000</v>
      </c>
      <c r="D242" s="75"/>
      <c r="E242" s="68">
        <v>4000</v>
      </c>
      <c r="G242" s="69"/>
    </row>
    <row r="243" spans="1:7" ht="13.2" x14ac:dyDescent="0.25">
      <c r="A243" s="37"/>
      <c r="B243" s="37"/>
      <c r="C243" s="68"/>
      <c r="D243" s="75"/>
      <c r="E243" s="68"/>
      <c r="G243" s="69"/>
    </row>
    <row r="244" spans="1:7" ht="13.2" x14ac:dyDescent="0.25">
      <c r="A244" s="37" t="s">
        <v>367</v>
      </c>
      <c r="B244" s="37"/>
      <c r="C244" s="68">
        <v>5000</v>
      </c>
      <c r="D244" s="75"/>
      <c r="E244" s="68">
        <v>5000</v>
      </c>
      <c r="G244" s="69"/>
    </row>
    <row r="245" spans="1:7" ht="13.2" x14ac:dyDescent="0.25">
      <c r="A245" s="37"/>
      <c r="B245" s="37"/>
      <c r="C245" s="68"/>
      <c r="D245" s="75"/>
      <c r="E245" s="68"/>
      <c r="G245" s="69"/>
    </row>
    <row r="246" spans="1:7" ht="13.2" x14ac:dyDescent="0.25">
      <c r="A246" s="37" t="s">
        <v>368</v>
      </c>
      <c r="B246" s="37"/>
      <c r="C246" s="68">
        <v>5650</v>
      </c>
      <c r="D246" s="75"/>
      <c r="E246" s="68">
        <v>5650</v>
      </c>
      <c r="G246" s="69"/>
    </row>
    <row r="247" spans="1:7" ht="13.2" x14ac:dyDescent="0.25">
      <c r="A247" s="37"/>
      <c r="B247" s="37"/>
      <c r="C247" s="68"/>
      <c r="D247" s="75"/>
      <c r="E247" s="68"/>
      <c r="G247" s="69"/>
    </row>
    <row r="248" spans="1:7" ht="13.2" x14ac:dyDescent="0.25">
      <c r="A248" s="37" t="s">
        <v>369</v>
      </c>
      <c r="B248" s="37"/>
      <c r="C248" s="68">
        <v>1000</v>
      </c>
      <c r="D248" s="75"/>
      <c r="E248" s="68">
        <v>1000</v>
      </c>
      <c r="G248" s="69"/>
    </row>
    <row r="249" spans="1:7" ht="13.2" x14ac:dyDescent="0.25">
      <c r="A249" s="37"/>
      <c r="B249" s="37"/>
      <c r="C249" s="68"/>
      <c r="D249" s="75"/>
      <c r="E249" s="68"/>
      <c r="G249" s="69"/>
    </row>
    <row r="250" spans="1:7" ht="13.2" x14ac:dyDescent="0.25">
      <c r="A250" s="37" t="s">
        <v>370</v>
      </c>
      <c r="B250" s="37"/>
      <c r="C250" s="68">
        <v>1000</v>
      </c>
      <c r="D250" s="75"/>
      <c r="E250" s="68">
        <v>1000</v>
      </c>
      <c r="G250" s="69"/>
    </row>
    <row r="251" spans="1:7" ht="13.2" x14ac:dyDescent="0.25">
      <c r="A251" s="37"/>
      <c r="B251" s="37"/>
      <c r="C251" s="68"/>
      <c r="D251" s="75"/>
      <c r="E251" s="68"/>
      <c r="G251" s="69"/>
    </row>
    <row r="252" spans="1:7" ht="13.2" x14ac:dyDescent="0.25">
      <c r="A252" s="37" t="s">
        <v>371</v>
      </c>
      <c r="B252" s="37"/>
      <c r="C252" s="68">
        <v>140000</v>
      </c>
      <c r="D252" s="75"/>
      <c r="E252" s="68">
        <v>144000</v>
      </c>
      <c r="G252" s="69"/>
    </row>
    <row r="253" spans="1:7" ht="13.2" x14ac:dyDescent="0.25">
      <c r="A253" s="37"/>
      <c r="B253" s="37"/>
      <c r="C253" s="68"/>
      <c r="D253" s="75"/>
      <c r="E253" s="68"/>
      <c r="G253" s="69"/>
    </row>
    <row r="254" spans="1:7" ht="13.2" x14ac:dyDescent="0.25">
      <c r="A254" s="37" t="s">
        <v>372</v>
      </c>
      <c r="B254" s="37"/>
      <c r="C254" s="68">
        <v>3000</v>
      </c>
      <c r="D254" s="75"/>
      <c r="E254" s="68">
        <v>3000</v>
      </c>
      <c r="G254" s="69"/>
    </row>
    <row r="255" spans="1:7" ht="13.2" x14ac:dyDescent="0.25">
      <c r="A255" s="37"/>
      <c r="B255" s="37"/>
      <c r="C255" s="68"/>
      <c r="D255" s="75"/>
      <c r="E255" s="68"/>
      <c r="G255" s="69"/>
    </row>
    <row r="256" spans="1:7" ht="13.2" x14ac:dyDescent="0.25">
      <c r="A256" s="85" t="s">
        <v>373</v>
      </c>
      <c r="B256" s="85"/>
      <c r="C256" s="68">
        <v>4500</v>
      </c>
      <c r="D256" s="75"/>
      <c r="E256" s="68">
        <v>4500</v>
      </c>
      <c r="G256" s="69"/>
    </row>
    <row r="257" spans="1:8" ht="13.2" x14ac:dyDescent="0.25">
      <c r="A257" s="85"/>
      <c r="B257" s="85"/>
      <c r="C257" s="68"/>
      <c r="D257" s="75"/>
      <c r="E257" s="68"/>
      <c r="G257" s="69"/>
    </row>
    <row r="258" spans="1:8" ht="13.2" x14ac:dyDescent="0.25">
      <c r="A258" s="37" t="s">
        <v>329</v>
      </c>
      <c r="B258" s="37"/>
      <c r="C258" s="68">
        <v>1000</v>
      </c>
      <c r="D258" s="75"/>
      <c r="E258" s="68">
        <v>1000</v>
      </c>
      <c r="G258" s="69"/>
    </row>
    <row r="259" spans="1:8" ht="13.2" x14ac:dyDescent="0.25">
      <c r="A259" s="37"/>
      <c r="B259" s="37"/>
      <c r="C259" s="68"/>
      <c r="D259" s="75"/>
      <c r="E259" s="68"/>
      <c r="G259" s="69"/>
    </row>
    <row r="260" spans="1:8" ht="13.2" x14ac:dyDescent="0.25">
      <c r="A260" s="37" t="s">
        <v>374</v>
      </c>
      <c r="B260" s="37"/>
      <c r="C260" s="73">
        <v>1500</v>
      </c>
      <c r="D260" s="75"/>
      <c r="E260" s="73">
        <v>1500</v>
      </c>
      <c r="G260" s="69"/>
    </row>
    <row r="261" spans="1:8" ht="15" x14ac:dyDescent="0.4">
      <c r="A261" s="37"/>
      <c r="B261" s="37"/>
      <c r="C261" s="70"/>
      <c r="D261" s="135"/>
      <c r="E261" s="70"/>
      <c r="G261" s="69"/>
    </row>
    <row r="262" spans="1:8" ht="13.8" thickBot="1" x14ac:dyDescent="0.3">
      <c r="A262" s="79"/>
      <c r="B262" s="37" t="s">
        <v>290</v>
      </c>
      <c r="C262" s="77">
        <f>SUM(C240:C261)</f>
        <v>175650</v>
      </c>
      <c r="D262" s="103"/>
      <c r="E262" s="77">
        <f>SUM(E240:E261)</f>
        <v>193150</v>
      </c>
      <c r="G262" s="69"/>
    </row>
    <row r="263" spans="1:8" ht="13.8" thickTop="1" x14ac:dyDescent="0.25">
      <c r="A263" s="37"/>
      <c r="B263" s="37"/>
      <c r="C263" s="37"/>
      <c r="D263" s="127"/>
      <c r="E263" s="37"/>
      <c r="F263" s="69"/>
      <c r="G263" s="69"/>
      <c r="H263" s="69"/>
    </row>
    <row r="266" spans="1:8" ht="13.2" x14ac:dyDescent="0.25">
      <c r="B266" s="211" t="s">
        <v>375</v>
      </c>
      <c r="C266" s="211"/>
      <c r="D266" s="211"/>
      <c r="E266" s="211"/>
      <c r="F266" s="108"/>
      <c r="G266" s="108"/>
      <c r="H266" s="108"/>
    </row>
    <row r="267" spans="1:8" ht="13.2" x14ac:dyDescent="0.25">
      <c r="B267" s="211" t="s">
        <v>376</v>
      </c>
      <c r="C267" s="211"/>
      <c r="D267" s="211"/>
      <c r="E267" s="211"/>
      <c r="F267" s="108"/>
      <c r="G267" s="108"/>
      <c r="H267" s="108"/>
    </row>
    <row r="268" spans="1:8" ht="13.2" x14ac:dyDescent="0.25">
      <c r="A268" s="81"/>
      <c r="B268" s="81"/>
      <c r="C268" s="80"/>
      <c r="D268" s="80"/>
      <c r="E268" s="80"/>
      <c r="F268" s="80"/>
      <c r="G268" s="80"/>
      <c r="H268" s="110"/>
    </row>
    <row r="269" spans="1:8" ht="13.2" x14ac:dyDescent="0.25">
      <c r="A269" s="1"/>
      <c r="B269" s="1"/>
      <c r="C269" s="37"/>
      <c r="D269" s="127"/>
      <c r="E269" s="14" t="s">
        <v>110</v>
      </c>
      <c r="G269" s="69"/>
    </row>
    <row r="270" spans="1:8" ht="13.2" x14ac:dyDescent="0.25">
      <c r="A270" s="66"/>
      <c r="B270" s="37"/>
      <c r="C270" s="19" t="s">
        <v>104</v>
      </c>
      <c r="D270" s="112"/>
      <c r="E270" s="19" t="s">
        <v>105</v>
      </c>
      <c r="G270" s="69"/>
    </row>
    <row r="271" spans="1:8" ht="13.2" x14ac:dyDescent="0.25">
      <c r="A271" s="13" t="s">
        <v>9</v>
      </c>
      <c r="B271" s="37"/>
      <c r="C271" s="37"/>
      <c r="D271" s="127"/>
      <c r="E271" s="37"/>
      <c r="G271" s="69"/>
    </row>
    <row r="272" spans="1:8" ht="13.2" x14ac:dyDescent="0.25">
      <c r="A272" s="37"/>
      <c r="B272" s="37"/>
      <c r="C272" s="37"/>
      <c r="D272" s="127"/>
      <c r="E272" s="37"/>
      <c r="G272" s="69"/>
    </row>
    <row r="273" spans="1:8" ht="13.2" x14ac:dyDescent="0.25">
      <c r="A273" s="37" t="s">
        <v>377</v>
      </c>
      <c r="B273" s="37"/>
      <c r="C273" s="68">
        <v>20315</v>
      </c>
      <c r="D273" s="75"/>
      <c r="E273" s="68">
        <f>20315+500</f>
        <v>20815</v>
      </c>
      <c r="G273" s="69"/>
    </row>
    <row r="274" spans="1:8" ht="13.2" x14ac:dyDescent="0.25">
      <c r="A274" s="37"/>
      <c r="B274" s="37"/>
      <c r="C274" s="68"/>
      <c r="D274" s="75"/>
      <c r="E274" s="68"/>
      <c r="G274" s="69"/>
    </row>
    <row r="275" spans="1:8" ht="13.2" x14ac:dyDescent="0.25">
      <c r="A275" s="37" t="s">
        <v>314</v>
      </c>
      <c r="B275" s="37"/>
      <c r="C275" s="73">
        <v>6432</v>
      </c>
      <c r="D275" s="75"/>
      <c r="E275" s="73">
        <v>5897</v>
      </c>
      <c r="G275" s="69"/>
    </row>
    <row r="276" spans="1:8" ht="13.2" x14ac:dyDescent="0.25">
      <c r="A276" s="37"/>
      <c r="B276" s="37"/>
      <c r="C276" s="68"/>
      <c r="D276" s="75"/>
      <c r="E276" s="68"/>
      <c r="G276" s="69"/>
    </row>
    <row r="277" spans="1:8" ht="13.8" thickBot="1" x14ac:dyDescent="0.3">
      <c r="A277" s="37"/>
      <c r="B277" s="37" t="s">
        <v>290</v>
      </c>
      <c r="C277" s="77">
        <f>SUM(C273:C276)</f>
        <v>26747</v>
      </c>
      <c r="D277" s="103"/>
      <c r="E277" s="77">
        <f>SUM(E273:E276)</f>
        <v>26712</v>
      </c>
      <c r="G277" s="69"/>
    </row>
    <row r="278" spans="1:8" ht="13.8" thickTop="1" x14ac:dyDescent="0.25">
      <c r="A278" s="1"/>
      <c r="B278" s="1"/>
      <c r="C278" s="1"/>
      <c r="D278" s="6"/>
      <c r="E278" s="1"/>
      <c r="F278" s="94"/>
      <c r="G278" s="94"/>
      <c r="H278" s="94"/>
    </row>
    <row r="281" spans="1:8" ht="13.2" x14ac:dyDescent="0.25">
      <c r="B281" s="211" t="s">
        <v>378</v>
      </c>
      <c r="C281" s="211"/>
      <c r="D281" s="211"/>
      <c r="E281" s="211"/>
      <c r="F281" s="80"/>
      <c r="G281" s="80"/>
      <c r="H281" s="80"/>
    </row>
    <row r="282" spans="1:8" ht="13.2" x14ac:dyDescent="0.25">
      <c r="B282" s="211" t="s">
        <v>379</v>
      </c>
      <c r="C282" s="211"/>
      <c r="D282" s="211"/>
      <c r="E282" s="211"/>
      <c r="F282" s="80"/>
      <c r="G282" s="80"/>
      <c r="H282" s="80"/>
    </row>
    <row r="283" spans="1:8" ht="13.2" x14ac:dyDescent="0.25">
      <c r="A283" s="81"/>
      <c r="B283" s="81"/>
      <c r="C283" s="80"/>
      <c r="D283" s="80"/>
      <c r="E283" s="80"/>
      <c r="F283" s="80"/>
      <c r="G283" s="80"/>
      <c r="H283" s="110"/>
    </row>
    <row r="284" spans="1:8" ht="13.2" x14ac:dyDescent="0.25">
      <c r="A284" s="1"/>
      <c r="B284" s="1"/>
      <c r="C284" s="37"/>
      <c r="D284" s="127"/>
      <c r="E284" s="14" t="s">
        <v>110</v>
      </c>
      <c r="F284" s="69"/>
      <c r="G284" s="69"/>
    </row>
    <row r="285" spans="1:8" ht="13.2" x14ac:dyDescent="0.25">
      <c r="A285" s="66"/>
      <c r="B285" s="37"/>
      <c r="C285" s="19" t="s">
        <v>104</v>
      </c>
      <c r="D285" s="112"/>
      <c r="E285" s="19" t="s">
        <v>105</v>
      </c>
      <c r="G285" s="69"/>
    </row>
    <row r="286" spans="1:8" ht="13.2" x14ac:dyDescent="0.25">
      <c r="A286" s="13" t="s">
        <v>9</v>
      </c>
      <c r="B286" s="37"/>
      <c r="C286" s="37"/>
      <c r="D286" s="127"/>
      <c r="E286" s="37"/>
      <c r="G286" s="69"/>
    </row>
    <row r="287" spans="1:8" ht="13.2" x14ac:dyDescent="0.25">
      <c r="A287" s="66"/>
      <c r="B287" s="37"/>
      <c r="C287" s="66"/>
      <c r="D287" s="136"/>
      <c r="E287" s="66"/>
      <c r="G287" s="69"/>
    </row>
    <row r="288" spans="1:8" ht="13.2" x14ac:dyDescent="0.25">
      <c r="A288" s="37" t="s">
        <v>380</v>
      </c>
      <c r="B288" s="37"/>
      <c r="C288" s="68">
        <v>1020</v>
      </c>
      <c r="D288" s="75"/>
      <c r="E288" s="68">
        <v>0</v>
      </c>
      <c r="G288" s="69"/>
    </row>
    <row r="289" spans="1:8" ht="13.2" x14ac:dyDescent="0.25">
      <c r="A289" s="37"/>
      <c r="B289" s="37"/>
      <c r="C289" s="68"/>
      <c r="D289" s="75"/>
      <c r="E289" s="104"/>
      <c r="G289" s="69"/>
    </row>
    <row r="290" spans="1:8" ht="13.2" x14ac:dyDescent="0.25">
      <c r="A290" s="37" t="s">
        <v>381</v>
      </c>
      <c r="B290" s="37"/>
      <c r="C290" s="106">
        <v>0</v>
      </c>
      <c r="D290" s="102"/>
      <c r="E290" s="73">
        <v>0</v>
      </c>
      <c r="G290" s="69"/>
    </row>
    <row r="291" spans="1:8" ht="13.2" x14ac:dyDescent="0.25">
      <c r="A291" s="37"/>
      <c r="B291" s="37"/>
      <c r="C291" s="102"/>
      <c r="D291" s="102"/>
      <c r="E291" s="105"/>
      <c r="G291" s="69"/>
    </row>
    <row r="292" spans="1:8" ht="13.8" thickBot="1" x14ac:dyDescent="0.3">
      <c r="A292" s="79"/>
      <c r="B292" s="37" t="s">
        <v>290</v>
      </c>
      <c r="C292" s="77">
        <f>SUM(C288:C291)</f>
        <v>1020</v>
      </c>
      <c r="D292" s="103"/>
      <c r="E292" s="77">
        <f>SUM(E288:E291)</f>
        <v>0</v>
      </c>
      <c r="G292" s="69"/>
    </row>
    <row r="293" spans="1:8" ht="13.8" thickTop="1" x14ac:dyDescent="0.25">
      <c r="A293" s="37"/>
      <c r="B293" s="37"/>
      <c r="C293" s="37"/>
      <c r="D293" s="127"/>
      <c r="E293" s="37"/>
      <c r="F293" s="69"/>
      <c r="G293" s="69"/>
    </row>
    <row r="296" spans="1:8" ht="13.2" x14ac:dyDescent="0.25">
      <c r="B296" s="214" t="s">
        <v>382</v>
      </c>
      <c r="C296" s="214"/>
      <c r="D296" s="214"/>
      <c r="E296" s="214"/>
      <c r="F296" s="108"/>
      <c r="G296" s="108"/>
      <c r="H296" s="108"/>
    </row>
    <row r="297" spans="1:8" ht="13.2" x14ac:dyDescent="0.25">
      <c r="B297" s="211" t="s">
        <v>383</v>
      </c>
      <c r="C297" s="211"/>
      <c r="D297" s="211"/>
      <c r="E297" s="211"/>
      <c r="F297" s="108"/>
      <c r="G297" s="108"/>
      <c r="H297" s="108"/>
    </row>
    <row r="298" spans="1:8" ht="13.2" x14ac:dyDescent="0.25">
      <c r="A298" s="81"/>
      <c r="B298" s="81"/>
      <c r="C298" s="80"/>
      <c r="D298" s="137"/>
      <c r="E298" s="80"/>
      <c r="F298" s="108"/>
      <c r="G298" s="108"/>
      <c r="H298" s="110"/>
    </row>
    <row r="299" spans="1:8" ht="13.2" x14ac:dyDescent="0.25">
      <c r="A299" s="1"/>
      <c r="B299" s="1"/>
      <c r="C299" s="37"/>
      <c r="D299" s="127"/>
      <c r="E299" s="14" t="s">
        <v>110</v>
      </c>
      <c r="F299" s="69"/>
      <c r="G299" s="69"/>
    </row>
    <row r="300" spans="1:8" ht="13.2" x14ac:dyDescent="0.25">
      <c r="A300" s="66"/>
      <c r="B300" s="37"/>
      <c r="C300" s="19" t="s">
        <v>104</v>
      </c>
      <c r="D300" s="112"/>
      <c r="E300" s="19" t="s">
        <v>105</v>
      </c>
      <c r="G300" s="69"/>
    </row>
    <row r="301" spans="1:8" ht="13.2" x14ac:dyDescent="0.25">
      <c r="A301" s="13" t="s">
        <v>9</v>
      </c>
      <c r="B301" s="37"/>
      <c r="C301" s="37"/>
      <c r="D301" s="127"/>
      <c r="E301" s="37"/>
      <c r="G301" s="69"/>
    </row>
    <row r="302" spans="1:8" ht="13.2" x14ac:dyDescent="0.25">
      <c r="A302" s="37"/>
      <c r="B302" s="37"/>
      <c r="C302" s="37"/>
      <c r="D302" s="127"/>
      <c r="E302" s="37"/>
      <c r="G302" s="69"/>
    </row>
    <row r="303" spans="1:8" ht="13.2" x14ac:dyDescent="0.25">
      <c r="A303" s="37" t="s">
        <v>384</v>
      </c>
      <c r="B303" s="37"/>
      <c r="C303" s="68">
        <v>70000</v>
      </c>
      <c r="D303" s="75"/>
      <c r="E303" s="68">
        <v>66000</v>
      </c>
      <c r="G303" s="69"/>
    </row>
    <row r="304" spans="1:8" ht="13.2" x14ac:dyDescent="0.25">
      <c r="A304" s="37"/>
      <c r="B304" s="37"/>
      <c r="C304" s="68"/>
      <c r="D304" s="75"/>
      <c r="E304" s="68"/>
      <c r="G304" s="69"/>
    </row>
    <row r="305" spans="1:7" ht="13.2" x14ac:dyDescent="0.25">
      <c r="A305" s="37" t="s">
        <v>385</v>
      </c>
      <c r="B305" s="37"/>
      <c r="C305" s="68">
        <v>12000</v>
      </c>
      <c r="D305" s="75"/>
      <c r="E305" s="68">
        <v>12000</v>
      </c>
      <c r="G305" s="69"/>
    </row>
    <row r="306" spans="1:7" ht="13.2" x14ac:dyDescent="0.25">
      <c r="A306" s="37"/>
      <c r="B306" s="37"/>
      <c r="C306" s="68"/>
      <c r="D306" s="75"/>
      <c r="E306" s="68"/>
      <c r="G306" s="69"/>
    </row>
    <row r="307" spans="1:7" ht="13.2" x14ac:dyDescent="0.25">
      <c r="A307" s="37" t="s">
        <v>386</v>
      </c>
      <c r="B307" s="37"/>
      <c r="C307" s="68">
        <v>3500</v>
      </c>
      <c r="D307" s="75"/>
      <c r="E307" s="68">
        <v>2533</v>
      </c>
      <c r="G307" s="69"/>
    </row>
    <row r="308" spans="1:7" ht="13.2" x14ac:dyDescent="0.25">
      <c r="A308" s="37"/>
      <c r="B308" s="37"/>
      <c r="C308" s="68"/>
      <c r="D308" s="75"/>
      <c r="E308" s="68"/>
      <c r="G308" s="69"/>
    </row>
    <row r="309" spans="1:7" ht="13.2" x14ac:dyDescent="0.25">
      <c r="A309" s="37" t="s">
        <v>387</v>
      </c>
      <c r="B309" s="37"/>
      <c r="C309" s="69"/>
      <c r="D309" s="76"/>
      <c r="E309" s="69"/>
      <c r="G309" s="69"/>
    </row>
    <row r="310" spans="1:7" ht="13.2" x14ac:dyDescent="0.25">
      <c r="A310" s="37" t="s">
        <v>391</v>
      </c>
      <c r="B310" s="37"/>
      <c r="C310" s="68">
        <v>10350</v>
      </c>
      <c r="D310" s="75"/>
      <c r="E310" s="68">
        <v>12350</v>
      </c>
      <c r="G310" s="69"/>
    </row>
    <row r="311" spans="1:7" ht="13.2" x14ac:dyDescent="0.25">
      <c r="A311" s="37"/>
      <c r="B311" s="37"/>
      <c r="C311" s="68"/>
      <c r="D311" s="75"/>
      <c r="E311" s="68"/>
      <c r="G311" s="69"/>
    </row>
    <row r="312" spans="1:7" ht="13.2" x14ac:dyDescent="0.25">
      <c r="A312" s="37" t="s">
        <v>388</v>
      </c>
      <c r="B312" s="37"/>
      <c r="C312" s="68">
        <v>2000</v>
      </c>
      <c r="D312" s="75"/>
      <c r="E312" s="68">
        <v>2000</v>
      </c>
      <c r="G312" s="69"/>
    </row>
    <row r="313" spans="1:7" ht="13.2" x14ac:dyDescent="0.25">
      <c r="A313" s="37"/>
      <c r="B313" s="37"/>
      <c r="C313" s="68"/>
      <c r="D313" s="75"/>
      <c r="E313" s="68"/>
      <c r="G313" s="69"/>
    </row>
    <row r="314" spans="1:7" ht="13.2" x14ac:dyDescent="0.25">
      <c r="A314" s="37" t="s">
        <v>329</v>
      </c>
      <c r="B314" s="37"/>
      <c r="C314" s="68">
        <v>600</v>
      </c>
      <c r="D314" s="75"/>
      <c r="E314" s="68">
        <v>600</v>
      </c>
      <c r="G314" s="69"/>
    </row>
    <row r="315" spans="1:7" ht="13.2" x14ac:dyDescent="0.25">
      <c r="A315" s="37"/>
      <c r="B315" s="37"/>
      <c r="C315" s="68"/>
      <c r="D315" s="75"/>
      <c r="E315" s="68"/>
      <c r="G315" s="69"/>
    </row>
    <row r="316" spans="1:7" ht="13.2" x14ac:dyDescent="0.25">
      <c r="A316" s="37" t="s">
        <v>389</v>
      </c>
      <c r="B316" s="37"/>
      <c r="C316" s="68">
        <v>10200</v>
      </c>
      <c r="D316" s="75"/>
      <c r="E316" s="68">
        <v>8200</v>
      </c>
      <c r="G316" s="69"/>
    </row>
    <row r="317" spans="1:7" ht="13.2" x14ac:dyDescent="0.25">
      <c r="A317" s="37"/>
      <c r="B317" s="37"/>
      <c r="C317" s="75"/>
      <c r="D317" s="75"/>
      <c r="E317" s="75"/>
      <c r="G317" s="69"/>
    </row>
    <row r="318" spans="1:7" ht="13.2" x14ac:dyDescent="0.25">
      <c r="A318" s="37" t="s">
        <v>390</v>
      </c>
      <c r="B318" s="37"/>
      <c r="C318" s="73">
        <v>13200</v>
      </c>
      <c r="D318" s="75"/>
      <c r="E318" s="73">
        <v>17200</v>
      </c>
      <c r="G318" s="69"/>
    </row>
    <row r="319" spans="1:7" ht="13.2" x14ac:dyDescent="0.25">
      <c r="A319" s="37"/>
      <c r="B319" s="37"/>
      <c r="C319" s="68"/>
      <c r="D319" s="75"/>
      <c r="E319" s="68"/>
      <c r="G319" s="69"/>
    </row>
    <row r="320" spans="1:7" ht="13.8" thickBot="1" x14ac:dyDescent="0.3">
      <c r="A320" s="79"/>
      <c r="B320" s="37" t="s">
        <v>290</v>
      </c>
      <c r="C320" s="77">
        <f>SUM(C303:C319)</f>
        <v>121850</v>
      </c>
      <c r="D320" s="103"/>
      <c r="E320" s="77">
        <f>SUM(E303:E319)</f>
        <v>120883</v>
      </c>
      <c r="G320" s="69"/>
    </row>
    <row r="321" spans="1:8" ht="13.8" thickTop="1" x14ac:dyDescent="0.25">
      <c r="A321" s="37"/>
      <c r="B321" s="37"/>
      <c r="C321" s="37"/>
      <c r="D321" s="127"/>
      <c r="E321" s="37"/>
      <c r="F321" s="69"/>
      <c r="G321" s="69"/>
      <c r="H321" s="69"/>
    </row>
    <row r="324" spans="1:8" ht="13.2" x14ac:dyDescent="0.25">
      <c r="B324" s="211" t="s">
        <v>27</v>
      </c>
      <c r="C324" s="211"/>
      <c r="D324" s="211"/>
      <c r="E324" s="211"/>
      <c r="F324" s="108"/>
      <c r="G324" s="108"/>
      <c r="H324" s="108"/>
    </row>
    <row r="325" spans="1:8" ht="13.2" x14ac:dyDescent="0.25">
      <c r="B325" s="211" t="s">
        <v>392</v>
      </c>
      <c r="C325" s="211"/>
      <c r="D325" s="211"/>
      <c r="E325" s="211"/>
      <c r="F325" s="108"/>
      <c r="G325" s="108"/>
      <c r="H325" s="108"/>
    </row>
    <row r="326" spans="1:8" ht="13.2" x14ac:dyDescent="0.25">
      <c r="A326" s="81"/>
      <c r="B326" s="81"/>
      <c r="C326" s="81"/>
      <c r="D326" s="129"/>
      <c r="E326" s="81"/>
      <c r="F326" s="110"/>
      <c r="G326" s="110"/>
      <c r="H326" s="110"/>
    </row>
    <row r="327" spans="1:8" ht="13.2" x14ac:dyDescent="0.25">
      <c r="A327" s="1"/>
      <c r="B327" s="1"/>
      <c r="C327" s="37"/>
      <c r="D327" s="127"/>
      <c r="E327" s="14" t="s">
        <v>110</v>
      </c>
      <c r="F327" s="69"/>
      <c r="G327" s="69"/>
    </row>
    <row r="328" spans="1:8" ht="13.2" x14ac:dyDescent="0.25">
      <c r="A328" s="66"/>
      <c r="B328" s="37"/>
      <c r="C328" s="19" t="s">
        <v>104</v>
      </c>
      <c r="D328" s="112"/>
      <c r="E328" s="19" t="s">
        <v>105</v>
      </c>
      <c r="G328" s="69"/>
    </row>
    <row r="329" spans="1:8" ht="13.2" x14ac:dyDescent="0.25">
      <c r="A329" s="13" t="s">
        <v>9</v>
      </c>
      <c r="B329" s="37"/>
      <c r="C329" s="37"/>
      <c r="D329" s="127"/>
      <c r="E329" s="37"/>
      <c r="G329" s="69"/>
    </row>
    <row r="330" spans="1:8" ht="13.2" x14ac:dyDescent="0.25">
      <c r="A330" s="37"/>
      <c r="B330" s="37"/>
      <c r="C330" s="37"/>
      <c r="D330" s="127"/>
      <c r="E330" s="37"/>
      <c r="G330" s="69"/>
    </row>
    <row r="331" spans="1:8" ht="13.2" x14ac:dyDescent="0.25">
      <c r="A331" s="37" t="s">
        <v>393</v>
      </c>
      <c r="B331" s="37"/>
      <c r="C331" s="68">
        <v>7300</v>
      </c>
      <c r="D331" s="75"/>
      <c r="E331" s="68">
        <v>7900</v>
      </c>
      <c r="G331" s="69"/>
    </row>
    <row r="332" spans="1:8" ht="13.2" x14ac:dyDescent="0.25">
      <c r="A332" s="37"/>
      <c r="B332" s="37"/>
      <c r="C332" s="68"/>
      <c r="D332" s="75"/>
      <c r="E332" s="68"/>
      <c r="G332" s="69"/>
    </row>
    <row r="333" spans="1:8" ht="13.2" x14ac:dyDescent="0.25">
      <c r="A333" s="37" t="s">
        <v>394</v>
      </c>
      <c r="B333" s="37"/>
      <c r="C333" s="68">
        <v>800</v>
      </c>
      <c r="D333" s="75"/>
      <c r="E333" s="68">
        <v>1000</v>
      </c>
      <c r="G333" s="69"/>
    </row>
    <row r="334" spans="1:8" ht="13.2" x14ac:dyDescent="0.25">
      <c r="A334" s="37"/>
      <c r="B334" s="37"/>
      <c r="C334" s="68"/>
      <c r="D334" s="75"/>
      <c r="E334" s="68"/>
      <c r="G334" s="69"/>
    </row>
    <row r="335" spans="1:8" ht="13.2" x14ac:dyDescent="0.25">
      <c r="A335" s="37" t="s">
        <v>395</v>
      </c>
      <c r="B335" s="37"/>
      <c r="C335" s="68">
        <v>400</v>
      </c>
      <c r="D335" s="75"/>
      <c r="E335" s="68">
        <v>400</v>
      </c>
      <c r="G335" s="69"/>
    </row>
    <row r="336" spans="1:8" ht="13.2" x14ac:dyDescent="0.25">
      <c r="A336" s="37"/>
      <c r="B336" s="37"/>
      <c r="C336" s="68"/>
      <c r="D336" s="75"/>
      <c r="E336" s="68"/>
      <c r="G336" s="69"/>
    </row>
    <row r="337" spans="1:8" ht="13.2" x14ac:dyDescent="0.25">
      <c r="A337" s="37" t="s">
        <v>396</v>
      </c>
      <c r="B337" s="37"/>
      <c r="C337" s="68">
        <v>150</v>
      </c>
      <c r="D337" s="75"/>
      <c r="E337" s="68">
        <v>150</v>
      </c>
      <c r="G337" s="69"/>
    </row>
    <row r="338" spans="1:8" ht="13.2" x14ac:dyDescent="0.25">
      <c r="A338" s="37"/>
      <c r="B338" s="37"/>
      <c r="C338" s="68"/>
      <c r="D338" s="75"/>
      <c r="E338" s="68"/>
      <c r="G338" s="69"/>
    </row>
    <row r="339" spans="1:8" ht="13.2" x14ac:dyDescent="0.25">
      <c r="A339" s="37" t="s">
        <v>397</v>
      </c>
      <c r="B339" s="37"/>
      <c r="C339" s="68">
        <v>350</v>
      </c>
      <c r="D339" s="75"/>
      <c r="E339" s="68">
        <v>350</v>
      </c>
      <c r="G339" s="69"/>
    </row>
    <row r="340" spans="1:8" ht="13.2" x14ac:dyDescent="0.25">
      <c r="A340" s="37"/>
      <c r="B340" s="37"/>
      <c r="C340" s="68"/>
      <c r="D340" s="75"/>
      <c r="E340" s="68"/>
      <c r="G340" s="69"/>
    </row>
    <row r="341" spans="1:8" ht="13.2" x14ac:dyDescent="0.25">
      <c r="A341" s="37" t="s">
        <v>398</v>
      </c>
      <c r="B341" s="37"/>
      <c r="C341" s="68">
        <v>400</v>
      </c>
      <c r="D341" s="75"/>
      <c r="E341" s="68">
        <v>400</v>
      </c>
      <c r="G341" s="69"/>
    </row>
    <row r="342" spans="1:8" ht="13.2" x14ac:dyDescent="0.25">
      <c r="A342" s="37"/>
      <c r="B342" s="37"/>
      <c r="C342" s="68"/>
      <c r="D342" s="75"/>
      <c r="E342" s="68"/>
      <c r="G342" s="69"/>
    </row>
    <row r="343" spans="1:8" ht="13.2" x14ac:dyDescent="0.25">
      <c r="A343" s="37" t="s">
        <v>399</v>
      </c>
      <c r="B343" s="37"/>
      <c r="C343" s="73">
        <v>800</v>
      </c>
      <c r="D343" s="75"/>
      <c r="E343" s="73">
        <v>800</v>
      </c>
      <c r="G343" s="69"/>
    </row>
    <row r="344" spans="1:8" ht="13.2" x14ac:dyDescent="0.25">
      <c r="A344" s="37"/>
      <c r="B344" s="37"/>
      <c r="C344" s="68"/>
      <c r="D344" s="75"/>
      <c r="E344" s="68"/>
      <c r="G344" s="69"/>
    </row>
    <row r="345" spans="1:8" ht="13.8" thickBot="1" x14ac:dyDescent="0.3">
      <c r="A345" s="79"/>
      <c r="B345" s="37" t="s">
        <v>290</v>
      </c>
      <c r="C345" s="77">
        <f>SUM(C331:C344)</f>
        <v>10200</v>
      </c>
      <c r="D345" s="103"/>
      <c r="E345" s="77">
        <f>SUM(E331:E344)</f>
        <v>11000</v>
      </c>
      <c r="G345" s="69"/>
    </row>
    <row r="346" spans="1:8" ht="13.8" thickTop="1" x14ac:dyDescent="0.25">
      <c r="A346" s="37"/>
      <c r="B346" s="37"/>
      <c r="C346" s="37"/>
      <c r="D346" s="127"/>
      <c r="E346" s="37"/>
      <c r="F346" s="69"/>
      <c r="G346" s="69"/>
    </row>
    <row r="349" spans="1:8" ht="13.2" x14ac:dyDescent="0.25">
      <c r="B349" s="211" t="s">
        <v>400</v>
      </c>
      <c r="C349" s="211"/>
      <c r="D349" s="211"/>
      <c r="E349" s="211"/>
      <c r="F349" s="108"/>
      <c r="G349" s="108"/>
      <c r="H349" s="108"/>
    </row>
    <row r="350" spans="1:8" ht="13.2" x14ac:dyDescent="0.25">
      <c r="B350" s="211" t="s">
        <v>401</v>
      </c>
      <c r="C350" s="211"/>
      <c r="D350" s="211"/>
      <c r="E350" s="211"/>
      <c r="F350" s="108"/>
      <c r="G350" s="108"/>
      <c r="H350" s="108"/>
    </row>
    <row r="351" spans="1:8" ht="13.2" x14ac:dyDescent="0.25">
      <c r="A351" s="81"/>
      <c r="B351" s="81"/>
      <c r="C351" s="81"/>
      <c r="D351" s="129"/>
      <c r="E351" s="81"/>
      <c r="F351" s="110"/>
      <c r="G351" s="110"/>
      <c r="H351" s="110"/>
    </row>
    <row r="352" spans="1:8" ht="13.2" x14ac:dyDescent="0.25">
      <c r="A352" s="1"/>
      <c r="B352" s="1"/>
      <c r="C352" s="37"/>
      <c r="D352" s="127"/>
      <c r="E352" s="14" t="s">
        <v>110</v>
      </c>
      <c r="F352" s="69"/>
      <c r="G352" s="69"/>
    </row>
    <row r="353" spans="1:8" ht="13.2" x14ac:dyDescent="0.25">
      <c r="A353" s="66"/>
      <c r="B353" s="37"/>
      <c r="C353" s="19" t="s">
        <v>104</v>
      </c>
      <c r="D353" s="112"/>
      <c r="E353" s="19" t="s">
        <v>105</v>
      </c>
      <c r="G353" s="69"/>
    </row>
    <row r="354" spans="1:8" ht="13.2" x14ac:dyDescent="0.25">
      <c r="A354" s="13" t="s">
        <v>9</v>
      </c>
      <c r="B354" s="37"/>
      <c r="C354" s="37"/>
      <c r="D354" s="127"/>
      <c r="E354" s="37"/>
      <c r="G354" s="69"/>
    </row>
    <row r="355" spans="1:8" ht="13.2" x14ac:dyDescent="0.25">
      <c r="A355" s="37"/>
      <c r="B355" s="37"/>
      <c r="C355" s="37"/>
      <c r="D355" s="127"/>
      <c r="E355" s="37"/>
      <c r="G355" s="69"/>
    </row>
    <row r="356" spans="1:8" ht="13.2" x14ac:dyDescent="0.25">
      <c r="A356" s="37" t="s">
        <v>402</v>
      </c>
      <c r="B356" s="37"/>
      <c r="C356" s="68">
        <v>27635</v>
      </c>
      <c r="D356" s="75"/>
      <c r="E356" s="68">
        <v>35745</v>
      </c>
      <c r="G356" s="69"/>
    </row>
    <row r="357" spans="1:8" ht="13.2" x14ac:dyDescent="0.25">
      <c r="A357" s="37"/>
      <c r="B357" s="37"/>
      <c r="C357" s="68"/>
      <c r="D357" s="75"/>
      <c r="E357" s="68"/>
      <c r="G357" s="69"/>
    </row>
    <row r="358" spans="1:8" ht="13.2" x14ac:dyDescent="0.25">
      <c r="A358" s="37" t="s">
        <v>403</v>
      </c>
      <c r="B358" s="37"/>
      <c r="C358" s="68">
        <v>18640</v>
      </c>
      <c r="D358" s="75"/>
      <c r="E358" s="68">
        <v>18640</v>
      </c>
      <c r="G358" s="69"/>
    </row>
    <row r="359" spans="1:8" ht="13.2" x14ac:dyDescent="0.25">
      <c r="A359" s="37"/>
      <c r="B359" s="37"/>
      <c r="C359" s="68"/>
      <c r="D359" s="75"/>
      <c r="E359" s="68"/>
      <c r="G359" s="69"/>
    </row>
    <row r="360" spans="1:8" ht="13.2" x14ac:dyDescent="0.25">
      <c r="A360" s="37" t="s">
        <v>404</v>
      </c>
      <c r="B360" s="37"/>
      <c r="C360" s="73">
        <v>8650</v>
      </c>
      <c r="D360" s="75"/>
      <c r="E360" s="73">
        <v>8650</v>
      </c>
      <c r="G360" s="69"/>
    </row>
    <row r="361" spans="1:8" ht="13.2" x14ac:dyDescent="0.25">
      <c r="A361" s="37"/>
      <c r="B361" s="37"/>
      <c r="C361" s="68"/>
      <c r="D361" s="75"/>
      <c r="E361" s="68"/>
      <c r="G361" s="69"/>
    </row>
    <row r="362" spans="1:8" ht="13.8" thickBot="1" x14ac:dyDescent="0.3">
      <c r="A362" s="79"/>
      <c r="B362" s="37" t="s">
        <v>290</v>
      </c>
      <c r="C362" s="77">
        <f>SUM(C356:C361)</f>
        <v>54925</v>
      </c>
      <c r="D362" s="103"/>
      <c r="E362" s="77">
        <f>SUM(E356:E361)</f>
        <v>63035</v>
      </c>
      <c r="G362" s="69"/>
    </row>
    <row r="363" spans="1:8" ht="13.8" thickTop="1" x14ac:dyDescent="0.25">
      <c r="A363" s="1"/>
      <c r="B363" s="1"/>
      <c r="C363" s="1"/>
      <c r="D363" s="6"/>
      <c r="E363" s="1"/>
      <c r="F363" s="94"/>
      <c r="G363" s="94"/>
      <c r="H363" s="94"/>
    </row>
    <row r="366" spans="1:8" ht="13.2" x14ac:dyDescent="0.25">
      <c r="B366" s="211" t="s">
        <v>405</v>
      </c>
      <c r="C366" s="211"/>
      <c r="D366" s="211"/>
      <c r="E366" s="211"/>
      <c r="F366" s="188"/>
      <c r="G366" s="188"/>
      <c r="H366" s="80"/>
    </row>
    <row r="367" spans="1:8" ht="13.2" x14ac:dyDescent="0.25">
      <c r="B367" s="211" t="s">
        <v>406</v>
      </c>
      <c r="C367" s="211"/>
      <c r="D367" s="211"/>
      <c r="E367" s="211"/>
      <c r="F367" s="188"/>
      <c r="G367" s="188"/>
      <c r="H367" s="80"/>
    </row>
    <row r="368" spans="1:8" ht="13.2" x14ac:dyDescent="0.25">
      <c r="A368" s="81"/>
      <c r="B368" s="81"/>
      <c r="C368" s="81"/>
      <c r="D368" s="129"/>
      <c r="E368" s="81"/>
      <c r="F368" s="189"/>
      <c r="G368" s="110"/>
      <c r="H368" s="110"/>
    </row>
    <row r="369" spans="1:8" ht="13.2" x14ac:dyDescent="0.25">
      <c r="A369" s="1"/>
      <c r="B369" s="1"/>
      <c r="C369" s="37"/>
      <c r="D369" s="127"/>
      <c r="E369" s="14" t="s">
        <v>110</v>
      </c>
      <c r="F369" s="69"/>
      <c r="G369" s="69"/>
    </row>
    <row r="370" spans="1:8" ht="13.2" x14ac:dyDescent="0.25">
      <c r="A370" s="66"/>
      <c r="B370" s="37"/>
      <c r="C370" s="19" t="s">
        <v>104</v>
      </c>
      <c r="D370" s="112"/>
      <c r="E370" s="19" t="s">
        <v>105</v>
      </c>
      <c r="G370" s="69"/>
    </row>
    <row r="371" spans="1:8" ht="13.2" x14ac:dyDescent="0.25">
      <c r="A371" s="13" t="s">
        <v>9</v>
      </c>
      <c r="B371" s="37"/>
      <c r="C371" s="37"/>
      <c r="D371" s="127"/>
      <c r="E371" s="37"/>
      <c r="G371" s="94"/>
    </row>
    <row r="372" spans="1:8" ht="13.2" x14ac:dyDescent="0.25">
      <c r="A372" s="1"/>
      <c r="B372" s="1"/>
      <c r="C372" s="1"/>
      <c r="D372" s="6"/>
      <c r="E372" s="1"/>
      <c r="G372" s="94"/>
    </row>
    <row r="373" spans="1:8" ht="13.2" x14ac:dyDescent="0.25">
      <c r="A373" s="1" t="s">
        <v>407</v>
      </c>
      <c r="B373" s="1"/>
      <c r="C373" s="68">
        <v>7095</v>
      </c>
      <c r="D373" s="75"/>
      <c r="E373" s="68">
        <v>7095</v>
      </c>
      <c r="G373" s="94"/>
    </row>
    <row r="374" spans="1:8" ht="13.2" x14ac:dyDescent="0.25">
      <c r="A374" s="1"/>
      <c r="B374" s="1"/>
      <c r="C374" s="68"/>
      <c r="D374" s="75"/>
      <c r="E374" s="68"/>
      <c r="G374" s="94"/>
    </row>
    <row r="375" spans="1:8" ht="13.2" x14ac:dyDescent="0.25">
      <c r="A375" s="1" t="s">
        <v>408</v>
      </c>
      <c r="B375" s="1"/>
      <c r="C375" s="68">
        <v>4025</v>
      </c>
      <c r="D375" s="75"/>
      <c r="E375" s="68">
        <v>4025</v>
      </c>
      <c r="G375" s="94"/>
    </row>
    <row r="376" spans="1:8" ht="13.2" x14ac:dyDescent="0.25">
      <c r="A376" s="1"/>
      <c r="B376" s="1"/>
      <c r="C376" s="68"/>
      <c r="D376" s="75"/>
      <c r="E376" s="68"/>
      <c r="G376" s="94"/>
    </row>
    <row r="377" spans="1:8" ht="13.2" x14ac:dyDescent="0.25">
      <c r="A377" s="1" t="s">
        <v>409</v>
      </c>
      <c r="B377" s="1"/>
      <c r="C377" s="68">
        <v>2000</v>
      </c>
      <c r="D377" s="75"/>
      <c r="E377" s="68">
        <v>2000</v>
      </c>
      <c r="G377" s="94"/>
    </row>
    <row r="378" spans="1:8" ht="13.2" x14ac:dyDescent="0.25">
      <c r="A378" s="1"/>
      <c r="B378" s="1"/>
      <c r="C378" s="75"/>
      <c r="D378" s="75"/>
      <c r="E378" s="75"/>
      <c r="G378" s="94"/>
    </row>
    <row r="379" spans="1:8" ht="13.2" x14ac:dyDescent="0.25">
      <c r="A379" s="1" t="s">
        <v>410</v>
      </c>
      <c r="B379" s="1"/>
      <c r="C379" s="73">
        <v>1000</v>
      </c>
      <c r="D379" s="75"/>
      <c r="E379" s="73">
        <v>1000</v>
      </c>
      <c r="G379" s="94"/>
    </row>
    <row r="380" spans="1:8" ht="13.2" x14ac:dyDescent="0.25">
      <c r="A380" s="1"/>
      <c r="B380" s="1"/>
      <c r="C380" s="68"/>
      <c r="D380" s="75"/>
      <c r="E380" s="68"/>
      <c r="G380" s="94"/>
    </row>
    <row r="381" spans="1:8" ht="13.8" thickBot="1" x14ac:dyDescent="0.3">
      <c r="A381" s="79"/>
      <c r="B381" s="37" t="s">
        <v>290</v>
      </c>
      <c r="C381" s="77">
        <f>SUM(C373:C380)</f>
        <v>14120</v>
      </c>
      <c r="D381" s="103"/>
      <c r="E381" s="77">
        <f>SUM(E373:E380)</f>
        <v>14120</v>
      </c>
      <c r="G381" s="94"/>
    </row>
    <row r="382" spans="1:8" ht="13.8" thickTop="1" x14ac:dyDescent="0.25">
      <c r="A382" s="1"/>
      <c r="B382" s="1"/>
      <c r="C382" s="94"/>
      <c r="D382" s="138"/>
      <c r="E382" s="1"/>
      <c r="G382" s="94"/>
      <c r="H382" s="94"/>
    </row>
    <row r="385" spans="1:8" ht="13.2" x14ac:dyDescent="0.25">
      <c r="B385" s="211" t="s">
        <v>47</v>
      </c>
      <c r="C385" s="211"/>
      <c r="D385" s="211"/>
      <c r="E385" s="211"/>
      <c r="F385" s="108"/>
      <c r="G385" s="108"/>
      <c r="H385" s="108"/>
    </row>
    <row r="386" spans="1:8" ht="13.2" x14ac:dyDescent="0.25">
      <c r="B386" s="211" t="s">
        <v>411</v>
      </c>
      <c r="C386" s="211"/>
      <c r="D386" s="211"/>
      <c r="E386" s="211"/>
      <c r="F386" s="108"/>
      <c r="G386" s="108"/>
      <c r="H386" s="108"/>
    </row>
    <row r="387" spans="1:8" ht="13.2" x14ac:dyDescent="0.25">
      <c r="A387" s="81"/>
      <c r="B387" s="81"/>
      <c r="C387" s="81"/>
      <c r="D387" s="129"/>
      <c r="E387" s="81"/>
      <c r="F387" s="110"/>
      <c r="G387" s="110"/>
      <c r="H387" s="110"/>
    </row>
    <row r="388" spans="1:8" ht="13.2" x14ac:dyDescent="0.25">
      <c r="A388" s="81"/>
      <c r="B388" s="81"/>
      <c r="C388" s="80"/>
      <c r="D388" s="80"/>
      <c r="E388" s="80"/>
      <c r="F388" s="80"/>
      <c r="G388" s="80"/>
      <c r="H388" s="110"/>
    </row>
    <row r="389" spans="1:8" ht="13.2" x14ac:dyDescent="0.25">
      <c r="A389" s="1"/>
      <c r="B389" s="1"/>
      <c r="C389" s="37"/>
      <c r="D389" s="127"/>
      <c r="E389" s="14" t="s">
        <v>110</v>
      </c>
      <c r="F389" s="69"/>
      <c r="G389" s="69"/>
    </row>
    <row r="390" spans="1:8" ht="13.2" x14ac:dyDescent="0.25">
      <c r="A390" s="66"/>
      <c r="B390" s="37"/>
      <c r="C390" s="19" t="s">
        <v>104</v>
      </c>
      <c r="D390" s="112"/>
      <c r="E390" s="19" t="s">
        <v>105</v>
      </c>
      <c r="G390" s="69"/>
    </row>
    <row r="391" spans="1:8" ht="13.2" x14ac:dyDescent="0.25">
      <c r="A391" s="13" t="s">
        <v>9</v>
      </c>
      <c r="B391" s="37"/>
      <c r="C391" s="37"/>
      <c r="D391" s="127"/>
      <c r="E391" s="37"/>
      <c r="G391" s="69"/>
    </row>
    <row r="392" spans="1:8" ht="13.2" x14ac:dyDescent="0.25">
      <c r="A392" s="37"/>
      <c r="B392" s="37"/>
      <c r="C392" s="37"/>
      <c r="D392" s="127"/>
      <c r="E392" s="37"/>
      <c r="G392" s="69"/>
    </row>
    <row r="393" spans="1:8" ht="13.2" x14ac:dyDescent="0.25">
      <c r="A393" s="37" t="s">
        <v>412</v>
      </c>
      <c r="B393" s="37"/>
      <c r="C393" s="68">
        <v>15000</v>
      </c>
      <c r="D393" s="75"/>
      <c r="E393" s="68">
        <v>9000</v>
      </c>
      <c r="G393" s="69"/>
    </row>
    <row r="394" spans="1:8" ht="13.2" x14ac:dyDescent="0.25">
      <c r="A394" s="37"/>
      <c r="B394" s="37"/>
      <c r="C394" s="68"/>
      <c r="D394" s="75"/>
      <c r="E394" s="68"/>
      <c r="G394" s="69"/>
    </row>
    <row r="395" spans="1:8" ht="13.2" x14ac:dyDescent="0.25">
      <c r="A395" s="37" t="s">
        <v>413</v>
      </c>
      <c r="B395" s="37"/>
      <c r="C395" s="68">
        <v>26000</v>
      </c>
      <c r="D395" s="75"/>
      <c r="E395" s="68">
        <v>26000</v>
      </c>
      <c r="G395" s="69"/>
    </row>
    <row r="396" spans="1:8" ht="13.2" x14ac:dyDescent="0.25">
      <c r="A396" s="37"/>
      <c r="B396" s="37"/>
      <c r="C396" s="68"/>
      <c r="D396" s="75"/>
      <c r="E396" s="68"/>
      <c r="G396" s="69"/>
    </row>
    <row r="397" spans="1:8" ht="13.2" x14ac:dyDescent="0.25">
      <c r="A397" s="37" t="s">
        <v>414</v>
      </c>
      <c r="B397" s="37"/>
      <c r="C397" s="68">
        <v>3000</v>
      </c>
      <c r="D397" s="75"/>
      <c r="E397" s="68">
        <v>3000</v>
      </c>
      <c r="G397" s="69"/>
    </row>
    <row r="398" spans="1:8" ht="13.2" x14ac:dyDescent="0.25">
      <c r="A398" s="37"/>
      <c r="B398" s="37"/>
      <c r="C398" s="68"/>
      <c r="D398" s="75"/>
      <c r="E398" s="68"/>
      <c r="G398" s="69"/>
    </row>
    <row r="399" spans="1:8" ht="13.2" x14ac:dyDescent="0.25">
      <c r="A399" s="37" t="s">
        <v>415</v>
      </c>
      <c r="B399" s="37"/>
      <c r="C399" s="68">
        <v>5000</v>
      </c>
      <c r="D399" s="75"/>
      <c r="E399" s="68">
        <v>5000</v>
      </c>
      <c r="G399" s="69"/>
    </row>
    <row r="400" spans="1:8" ht="13.2" x14ac:dyDescent="0.25">
      <c r="A400" s="37"/>
      <c r="B400" s="37"/>
      <c r="C400" s="68"/>
      <c r="D400" s="75"/>
      <c r="E400" s="68"/>
      <c r="G400" s="69"/>
    </row>
    <row r="401" spans="1:8" ht="13.2" x14ac:dyDescent="0.25">
      <c r="A401" s="37" t="s">
        <v>416</v>
      </c>
      <c r="B401" s="37"/>
      <c r="C401" s="68">
        <v>20000</v>
      </c>
      <c r="D401" s="75"/>
      <c r="E401" s="72">
        <v>0</v>
      </c>
      <c r="G401" s="69"/>
    </row>
    <row r="402" spans="1:8" ht="13.2" x14ac:dyDescent="0.25">
      <c r="A402" s="37"/>
      <c r="B402" s="37"/>
      <c r="C402" s="68"/>
      <c r="D402" s="75"/>
      <c r="E402" s="107"/>
      <c r="G402" s="69"/>
    </row>
    <row r="403" spans="1:8" ht="13.2" x14ac:dyDescent="0.25">
      <c r="A403" s="37" t="s">
        <v>417</v>
      </c>
      <c r="B403" s="37"/>
      <c r="C403" s="68">
        <v>1300</v>
      </c>
      <c r="D403" s="75"/>
      <c r="E403" s="68">
        <v>1300</v>
      </c>
      <c r="G403" s="69"/>
    </row>
    <row r="404" spans="1:8" ht="13.2" x14ac:dyDescent="0.25">
      <c r="A404" s="37"/>
      <c r="B404" s="37"/>
      <c r="C404" s="68"/>
      <c r="D404" s="75"/>
      <c r="E404" s="68"/>
      <c r="G404" s="69"/>
    </row>
    <row r="405" spans="1:8" ht="13.2" x14ac:dyDescent="0.25">
      <c r="A405" s="37" t="s">
        <v>418</v>
      </c>
      <c r="B405" s="37"/>
      <c r="C405" s="68">
        <v>3000</v>
      </c>
      <c r="D405" s="75"/>
      <c r="E405" s="68">
        <v>3000</v>
      </c>
      <c r="G405" s="69"/>
    </row>
    <row r="406" spans="1:8" ht="13.2" x14ac:dyDescent="0.25">
      <c r="A406" s="37"/>
      <c r="B406" s="37"/>
      <c r="C406" s="68"/>
      <c r="D406" s="75"/>
      <c r="E406" s="68"/>
      <c r="G406" s="69"/>
    </row>
    <row r="407" spans="1:8" ht="13.2" x14ac:dyDescent="0.25">
      <c r="A407" s="37" t="s">
        <v>419</v>
      </c>
      <c r="B407" s="37"/>
      <c r="C407" s="73">
        <v>8000</v>
      </c>
      <c r="D407" s="75"/>
      <c r="E407" s="73">
        <v>8000</v>
      </c>
      <c r="G407" s="69"/>
    </row>
    <row r="408" spans="1:8" ht="13.2" x14ac:dyDescent="0.25">
      <c r="A408" s="37"/>
      <c r="B408" s="37"/>
      <c r="C408" s="68"/>
      <c r="D408" s="75"/>
      <c r="E408" s="68"/>
      <c r="G408" s="69"/>
    </row>
    <row r="409" spans="1:8" ht="13.8" thickBot="1" x14ac:dyDescent="0.3">
      <c r="A409" s="79"/>
      <c r="B409" s="37" t="s">
        <v>290</v>
      </c>
      <c r="C409" s="77">
        <f>SUM(C393:C408)</f>
        <v>81300</v>
      </c>
      <c r="D409" s="103"/>
      <c r="E409" s="77">
        <f>SUM(E393:E408)</f>
        <v>55300</v>
      </c>
      <c r="G409" s="69"/>
    </row>
    <row r="410" spans="1:8" ht="13.8" thickTop="1" x14ac:dyDescent="0.25">
      <c r="A410" s="37"/>
      <c r="B410" s="37"/>
      <c r="C410" s="37"/>
      <c r="D410" s="127"/>
      <c r="E410" s="37"/>
      <c r="F410" s="69"/>
      <c r="G410" s="69"/>
      <c r="H410" s="69"/>
    </row>
    <row r="411" spans="1:8" ht="13.2" x14ac:dyDescent="0.25">
      <c r="A411" s="37"/>
      <c r="B411" s="37"/>
      <c r="C411" s="37"/>
      <c r="D411" s="127"/>
      <c r="E411" s="37"/>
      <c r="F411" s="69"/>
      <c r="G411" s="69"/>
      <c r="H411" s="69"/>
    </row>
    <row r="412" spans="1:8" ht="13.2" x14ac:dyDescent="0.25">
      <c r="A412" s="37"/>
      <c r="B412" s="37"/>
      <c r="C412" s="37"/>
      <c r="D412" s="127"/>
      <c r="E412" s="37"/>
      <c r="F412" s="69"/>
      <c r="G412" s="69"/>
      <c r="H412" s="69"/>
    </row>
    <row r="413" spans="1:8" ht="13.2" x14ac:dyDescent="0.25">
      <c r="B413" s="211" t="s">
        <v>117</v>
      </c>
      <c r="C413" s="211"/>
      <c r="D413" s="211"/>
      <c r="E413" s="211"/>
      <c r="F413" s="108"/>
      <c r="G413" s="108"/>
      <c r="H413" s="108"/>
    </row>
    <row r="414" spans="1:8" ht="13.2" x14ac:dyDescent="0.25">
      <c r="B414" s="211" t="s">
        <v>420</v>
      </c>
      <c r="C414" s="211"/>
      <c r="D414" s="211"/>
      <c r="E414" s="211"/>
      <c r="F414" s="108"/>
      <c r="G414" s="108"/>
      <c r="H414" s="108"/>
    </row>
    <row r="415" spans="1:8" ht="13.2" x14ac:dyDescent="0.25">
      <c r="A415" s="81"/>
      <c r="B415" s="81"/>
      <c r="C415" s="81"/>
      <c r="D415" s="129"/>
      <c r="E415" s="81"/>
      <c r="F415" s="110"/>
      <c r="G415" s="110"/>
      <c r="H415" s="110"/>
    </row>
    <row r="416" spans="1:8" ht="13.2" x14ac:dyDescent="0.25">
      <c r="A416" s="1"/>
      <c r="B416" s="1"/>
      <c r="C416" s="37"/>
      <c r="D416" s="127"/>
      <c r="E416" s="14" t="s">
        <v>110</v>
      </c>
      <c r="F416" s="69"/>
      <c r="G416" s="69"/>
    </row>
    <row r="417" spans="1:8" ht="13.2" x14ac:dyDescent="0.25">
      <c r="A417" s="66"/>
      <c r="B417" s="37"/>
      <c r="C417" s="19" t="s">
        <v>104</v>
      </c>
      <c r="D417" s="112"/>
      <c r="E417" s="19" t="s">
        <v>105</v>
      </c>
      <c r="G417" s="69"/>
    </row>
    <row r="418" spans="1:8" ht="13.2" x14ac:dyDescent="0.25">
      <c r="A418" s="13" t="s">
        <v>9</v>
      </c>
      <c r="B418" s="37"/>
      <c r="C418" s="37"/>
      <c r="D418" s="127"/>
      <c r="E418" s="37"/>
      <c r="G418" s="69"/>
    </row>
    <row r="419" spans="1:8" ht="13.2" x14ac:dyDescent="0.25">
      <c r="A419" s="37"/>
      <c r="B419" s="37"/>
      <c r="C419" s="37"/>
      <c r="D419" s="127"/>
      <c r="E419" s="37"/>
      <c r="G419" s="69"/>
    </row>
    <row r="420" spans="1:8" ht="13.2" x14ac:dyDescent="0.25">
      <c r="A420" s="37" t="s">
        <v>421</v>
      </c>
      <c r="B420" s="37"/>
      <c r="C420" s="73">
        <v>5000</v>
      </c>
      <c r="D420" s="75"/>
      <c r="E420" s="73">
        <v>7000</v>
      </c>
      <c r="G420" s="69"/>
    </row>
    <row r="421" spans="1:8" ht="13.2" x14ac:dyDescent="0.25">
      <c r="A421" s="37"/>
      <c r="B421" s="37"/>
      <c r="C421" s="68"/>
      <c r="D421" s="75"/>
      <c r="E421" s="68"/>
      <c r="G421" s="69"/>
    </row>
    <row r="422" spans="1:8" ht="13.8" thickBot="1" x14ac:dyDescent="0.3">
      <c r="A422" s="79"/>
      <c r="B422" s="37" t="s">
        <v>290</v>
      </c>
      <c r="C422" s="77">
        <v>5000</v>
      </c>
      <c r="D422" s="103"/>
      <c r="E422" s="77">
        <v>7000</v>
      </c>
      <c r="G422" s="69"/>
    </row>
    <row r="423" spans="1:8" ht="13.8" thickTop="1" x14ac:dyDescent="0.25">
      <c r="A423" s="37"/>
      <c r="B423" s="37"/>
      <c r="C423" s="37"/>
      <c r="D423" s="127"/>
      <c r="E423" s="37"/>
      <c r="F423" s="69"/>
      <c r="G423" s="69"/>
      <c r="H423" s="69"/>
    </row>
    <row r="426" spans="1:8" ht="13.2" x14ac:dyDescent="0.25">
      <c r="B426" s="211" t="s">
        <v>226</v>
      </c>
      <c r="C426" s="211"/>
      <c r="D426" s="211"/>
      <c r="E426" s="211"/>
      <c r="F426" s="80"/>
      <c r="G426" s="80"/>
      <c r="H426" s="80"/>
    </row>
    <row r="427" spans="1:8" ht="13.2" x14ac:dyDescent="0.25">
      <c r="B427" s="211" t="s">
        <v>422</v>
      </c>
      <c r="C427" s="211"/>
      <c r="D427" s="211"/>
      <c r="E427" s="211"/>
      <c r="F427" s="80"/>
      <c r="G427" s="80"/>
      <c r="H427" s="80"/>
    </row>
    <row r="428" spans="1:8" ht="13.2" x14ac:dyDescent="0.25">
      <c r="A428" s="81"/>
      <c r="B428" s="81"/>
      <c r="C428" s="81"/>
      <c r="D428" s="129"/>
      <c r="E428" s="81"/>
      <c r="F428" s="110"/>
      <c r="G428" s="110"/>
      <c r="H428" s="110"/>
    </row>
    <row r="429" spans="1:8" ht="13.2" x14ac:dyDescent="0.25">
      <c r="A429" s="1"/>
      <c r="B429" s="1"/>
      <c r="C429" s="37"/>
      <c r="D429" s="127"/>
      <c r="E429" s="14" t="s">
        <v>110</v>
      </c>
      <c r="F429" s="69"/>
      <c r="G429" s="69"/>
    </row>
    <row r="430" spans="1:8" ht="13.2" x14ac:dyDescent="0.25">
      <c r="A430" s="66"/>
      <c r="B430" s="37"/>
      <c r="C430" s="19" t="s">
        <v>104</v>
      </c>
      <c r="D430" s="112"/>
      <c r="E430" s="19" t="s">
        <v>105</v>
      </c>
      <c r="G430" s="69"/>
    </row>
    <row r="431" spans="1:8" ht="13.2" x14ac:dyDescent="0.25">
      <c r="A431" s="13" t="s">
        <v>9</v>
      </c>
      <c r="B431" s="37"/>
      <c r="C431" s="37"/>
      <c r="D431" s="127"/>
      <c r="E431" s="37"/>
      <c r="G431" s="69"/>
    </row>
    <row r="432" spans="1:8" ht="13.2" x14ac:dyDescent="0.25">
      <c r="A432" s="37"/>
      <c r="B432" s="37"/>
      <c r="C432" s="69"/>
      <c r="D432" s="127"/>
      <c r="E432" s="69"/>
      <c r="G432" s="69"/>
    </row>
    <row r="433" spans="1:8" ht="13.2" x14ac:dyDescent="0.25">
      <c r="A433" s="37" t="s">
        <v>423</v>
      </c>
      <c r="B433" s="37"/>
      <c r="C433" s="69"/>
      <c r="D433" s="127"/>
      <c r="E433" s="69"/>
      <c r="G433" s="69"/>
    </row>
    <row r="434" spans="1:8" ht="13.2" x14ac:dyDescent="0.25">
      <c r="A434" s="37" t="s">
        <v>424</v>
      </c>
      <c r="B434" s="37"/>
      <c r="C434" s="73">
        <v>110351</v>
      </c>
      <c r="D434" s="127"/>
      <c r="E434" s="73">
        <v>110351</v>
      </c>
      <c r="G434" s="69"/>
    </row>
    <row r="435" spans="1:8" ht="13.2" x14ac:dyDescent="0.25">
      <c r="A435" s="37"/>
      <c r="B435" s="37"/>
      <c r="C435" s="68"/>
      <c r="D435" s="127"/>
      <c r="E435" s="68"/>
      <c r="G435" s="69"/>
    </row>
    <row r="436" spans="1:8" ht="13.8" thickBot="1" x14ac:dyDescent="0.3">
      <c r="A436" s="79"/>
      <c r="B436" s="37" t="s">
        <v>290</v>
      </c>
      <c r="C436" s="77">
        <v>110351</v>
      </c>
      <c r="D436" s="127"/>
      <c r="E436" s="77">
        <v>110351</v>
      </c>
      <c r="G436" s="69"/>
    </row>
    <row r="437" spans="1:8" ht="13.8" thickTop="1" x14ac:dyDescent="0.25">
      <c r="A437" s="37"/>
      <c r="B437" s="37"/>
      <c r="C437" s="37"/>
      <c r="D437" s="127"/>
      <c r="E437" s="37"/>
      <c r="F437" s="69"/>
      <c r="G437" s="69"/>
      <c r="H437" s="69"/>
    </row>
    <row r="438" spans="1:8" ht="13.2" x14ac:dyDescent="0.25">
      <c r="A438" s="1"/>
      <c r="B438" s="1"/>
      <c r="C438" s="1"/>
      <c r="D438" s="6"/>
      <c r="E438" s="1"/>
      <c r="F438" s="94"/>
      <c r="G438" s="94"/>
      <c r="H438" s="94"/>
    </row>
    <row r="439" spans="1:8" ht="13.2" x14ac:dyDescent="0.25">
      <c r="A439" s="1"/>
      <c r="B439" s="1"/>
      <c r="C439" s="1"/>
      <c r="D439" s="6"/>
      <c r="E439" s="1"/>
      <c r="F439" s="94"/>
      <c r="G439" s="94"/>
      <c r="H439" s="94"/>
    </row>
    <row r="440" spans="1:8" ht="13.2" x14ac:dyDescent="0.25">
      <c r="B440" s="211" t="s">
        <v>425</v>
      </c>
      <c r="C440" s="211"/>
      <c r="D440" s="211"/>
      <c r="E440" s="211"/>
      <c r="F440" s="80"/>
      <c r="G440" s="80"/>
      <c r="H440" s="80"/>
    </row>
    <row r="441" spans="1:8" ht="13.2" x14ac:dyDescent="0.25">
      <c r="B441" s="211" t="s">
        <v>426</v>
      </c>
      <c r="C441" s="211"/>
      <c r="D441" s="211"/>
      <c r="E441" s="211"/>
      <c r="F441" s="80"/>
      <c r="G441" s="80"/>
      <c r="H441" s="80"/>
    </row>
    <row r="442" spans="1:8" ht="13.2" x14ac:dyDescent="0.25">
      <c r="A442" s="81"/>
      <c r="B442" s="81"/>
      <c r="C442" s="81"/>
      <c r="D442" s="129"/>
      <c r="E442" s="81"/>
      <c r="F442" s="110"/>
      <c r="G442" s="110"/>
      <c r="H442" s="110"/>
    </row>
    <row r="443" spans="1:8" ht="13.2" x14ac:dyDescent="0.25">
      <c r="A443" s="1"/>
      <c r="B443" s="1"/>
      <c r="C443" s="37"/>
      <c r="D443" s="127"/>
      <c r="E443" s="14" t="s">
        <v>110</v>
      </c>
      <c r="F443" s="69"/>
      <c r="G443" s="69"/>
    </row>
    <row r="444" spans="1:8" ht="13.2" x14ac:dyDescent="0.25">
      <c r="A444" s="66"/>
      <c r="B444" s="37"/>
      <c r="C444" s="19" t="s">
        <v>104</v>
      </c>
      <c r="D444" s="112"/>
      <c r="E444" s="19" t="s">
        <v>105</v>
      </c>
      <c r="G444" s="69"/>
    </row>
    <row r="445" spans="1:8" ht="13.2" x14ac:dyDescent="0.25">
      <c r="A445" s="13" t="s">
        <v>9</v>
      </c>
      <c r="B445" s="37"/>
      <c r="C445" s="37"/>
      <c r="D445" s="127"/>
      <c r="E445" s="37"/>
      <c r="G445" s="69"/>
    </row>
    <row r="446" spans="1:8" ht="13.2" x14ac:dyDescent="0.25">
      <c r="A446" s="37"/>
      <c r="B446" s="37"/>
      <c r="C446" s="69"/>
      <c r="D446" s="127"/>
      <c r="E446" s="69"/>
      <c r="G446" s="69"/>
    </row>
    <row r="447" spans="1:8" ht="13.2" x14ac:dyDescent="0.25">
      <c r="A447" s="37" t="s">
        <v>427</v>
      </c>
      <c r="B447" s="37"/>
      <c r="C447" s="68">
        <v>76472</v>
      </c>
      <c r="D447" s="127"/>
      <c r="E447" s="68">
        <v>75583</v>
      </c>
      <c r="G447" s="69"/>
    </row>
    <row r="448" spans="1:8" ht="13.2" x14ac:dyDescent="0.25">
      <c r="A448" s="37"/>
      <c r="B448" s="37"/>
      <c r="C448" s="68"/>
      <c r="D448" s="127"/>
      <c r="E448" s="68"/>
      <c r="G448" s="69"/>
    </row>
    <row r="449" spans="1:8" ht="13.2" x14ac:dyDescent="0.25">
      <c r="A449" s="37" t="s">
        <v>428</v>
      </c>
      <c r="B449" s="37"/>
      <c r="C449" s="73">
        <v>74403</v>
      </c>
      <c r="D449" s="127"/>
      <c r="E449" s="73">
        <v>67448</v>
      </c>
      <c r="G449" s="69"/>
    </row>
    <row r="450" spans="1:8" ht="13.2" x14ac:dyDescent="0.25">
      <c r="A450" s="37"/>
      <c r="B450" s="37"/>
      <c r="C450" s="75"/>
      <c r="D450" s="127"/>
      <c r="E450" s="75"/>
      <c r="G450" s="69"/>
    </row>
    <row r="451" spans="1:8" ht="13.8" thickBot="1" x14ac:dyDescent="0.3">
      <c r="A451" s="79"/>
      <c r="B451" s="37" t="s">
        <v>290</v>
      </c>
      <c r="C451" s="77">
        <f>SUM(C447:C450)</f>
        <v>150875</v>
      </c>
      <c r="D451" s="103"/>
      <c r="E451" s="77">
        <f t="shared" ref="E451" si="0">SUM(E447:E450)</f>
        <v>143031</v>
      </c>
      <c r="G451" s="69"/>
    </row>
    <row r="452" spans="1:8" ht="13.8" thickTop="1" x14ac:dyDescent="0.25">
      <c r="A452" s="1"/>
      <c r="B452" s="37"/>
      <c r="C452" s="69"/>
      <c r="D452" s="127"/>
      <c r="E452" s="37"/>
      <c r="G452" s="69"/>
      <c r="H452" s="69"/>
    </row>
    <row r="453" spans="1:8" ht="13.2" x14ac:dyDescent="0.25">
      <c r="A453" s="1"/>
      <c r="B453" s="1"/>
      <c r="C453" s="1"/>
      <c r="D453" s="6"/>
      <c r="E453" s="1"/>
      <c r="F453" s="94"/>
      <c r="G453" s="94"/>
      <c r="H453" s="94"/>
    </row>
    <row r="454" spans="1:8" ht="13.2" x14ac:dyDescent="0.25">
      <c r="A454" s="1"/>
      <c r="B454" s="1"/>
      <c r="C454" s="1"/>
      <c r="D454" s="6"/>
      <c r="E454" s="1"/>
      <c r="F454" s="94"/>
      <c r="G454" s="94"/>
      <c r="H454" s="94"/>
    </row>
    <row r="455" spans="1:8" ht="13.2" x14ac:dyDescent="0.25">
      <c r="B455" s="211" t="s">
        <v>448</v>
      </c>
      <c r="C455" s="211"/>
      <c r="D455" s="211"/>
      <c r="E455" s="211"/>
      <c r="F455" s="94"/>
      <c r="G455" s="94"/>
      <c r="H455" s="94"/>
    </row>
    <row r="456" spans="1:8" ht="13.2" x14ac:dyDescent="0.25">
      <c r="B456" s="211" t="s">
        <v>444</v>
      </c>
      <c r="C456" s="211"/>
      <c r="D456" s="211"/>
      <c r="E456" s="211"/>
      <c r="F456" s="94"/>
      <c r="G456" s="94"/>
      <c r="H456" s="94"/>
    </row>
    <row r="457" spans="1:8" ht="13.2" x14ac:dyDescent="0.25">
      <c r="A457" s="81"/>
      <c r="B457" s="81"/>
      <c r="C457" s="81"/>
      <c r="D457" s="129"/>
      <c r="E457" s="81"/>
      <c r="F457" s="94"/>
      <c r="G457" s="94"/>
      <c r="H457" s="94"/>
    </row>
    <row r="458" spans="1:8" ht="13.2" x14ac:dyDescent="0.25">
      <c r="A458" s="1"/>
      <c r="B458" s="1"/>
      <c r="C458" s="37"/>
      <c r="D458" s="127"/>
      <c r="E458" s="14" t="s">
        <v>110</v>
      </c>
      <c r="F458" s="94"/>
      <c r="G458" s="94"/>
      <c r="H458" s="94"/>
    </row>
    <row r="459" spans="1:8" ht="13.2" x14ac:dyDescent="0.25">
      <c r="A459" s="66"/>
      <c r="B459" s="37"/>
      <c r="C459" s="19" t="s">
        <v>104</v>
      </c>
      <c r="D459" s="112"/>
      <c r="E459" s="19" t="s">
        <v>105</v>
      </c>
      <c r="F459" s="94"/>
      <c r="G459" s="94"/>
      <c r="H459" s="94"/>
    </row>
    <row r="460" spans="1:8" ht="13.2" x14ac:dyDescent="0.25">
      <c r="A460" s="13" t="s">
        <v>9</v>
      </c>
      <c r="B460" s="37"/>
      <c r="C460" s="37"/>
      <c r="D460" s="127"/>
      <c r="E460" s="37"/>
      <c r="F460" s="94"/>
      <c r="G460" s="94"/>
      <c r="H460" s="94"/>
    </row>
    <row r="461" spans="1:8" ht="13.2" x14ac:dyDescent="0.25">
      <c r="A461" s="37"/>
      <c r="B461" s="37"/>
      <c r="C461" s="69"/>
      <c r="D461" s="127"/>
      <c r="E461" s="69"/>
      <c r="F461" s="94"/>
      <c r="G461" s="94"/>
      <c r="H461" s="94"/>
    </row>
    <row r="462" spans="1:8" ht="13.2" x14ac:dyDescent="0.25">
      <c r="A462" s="37" t="s">
        <v>445</v>
      </c>
      <c r="B462" s="37"/>
      <c r="C462" s="68">
        <v>0</v>
      </c>
      <c r="D462" s="127"/>
      <c r="E462" s="68">
        <v>0</v>
      </c>
      <c r="F462" s="94"/>
      <c r="G462" s="94"/>
      <c r="H462" s="94"/>
    </row>
    <row r="463" spans="1:8" ht="13.2" x14ac:dyDescent="0.25">
      <c r="A463" s="37"/>
      <c r="B463" s="37"/>
      <c r="C463" s="68"/>
      <c r="D463" s="127"/>
      <c r="E463" s="68"/>
      <c r="F463" s="94"/>
      <c r="G463" s="94"/>
      <c r="H463" s="94"/>
    </row>
    <row r="464" spans="1:8" ht="13.2" x14ac:dyDescent="0.25">
      <c r="A464" s="37" t="s">
        <v>446</v>
      </c>
      <c r="B464" s="37"/>
      <c r="C464" s="73">
        <v>3000</v>
      </c>
      <c r="D464" s="127"/>
      <c r="E464" s="73">
        <v>0</v>
      </c>
      <c r="F464" s="94"/>
      <c r="G464" s="94"/>
      <c r="H464" s="94"/>
    </row>
    <row r="465" spans="1:8" ht="13.2" x14ac:dyDescent="0.25">
      <c r="A465" s="37"/>
      <c r="B465" s="37"/>
      <c r="C465" s="68"/>
      <c r="D465" s="127"/>
      <c r="E465" s="68"/>
      <c r="F465" s="94"/>
      <c r="G465" s="94"/>
      <c r="H465" s="94"/>
    </row>
    <row r="466" spans="1:8" ht="13.8" thickBot="1" x14ac:dyDescent="0.3">
      <c r="A466" s="79"/>
      <c r="B466" s="37" t="s">
        <v>290</v>
      </c>
      <c r="C466" s="77">
        <f>SUM(C462:C465)</f>
        <v>3000</v>
      </c>
      <c r="D466" s="127"/>
      <c r="E466" s="77">
        <f>SUM(E462:E465)</f>
        <v>0</v>
      </c>
      <c r="F466" s="94"/>
      <c r="G466" s="94"/>
      <c r="H466" s="94"/>
    </row>
    <row r="467" spans="1:8" ht="13.8" thickTop="1" x14ac:dyDescent="0.25">
      <c r="A467" s="1"/>
      <c r="B467" s="1"/>
      <c r="C467" s="1"/>
      <c r="D467" s="6"/>
      <c r="E467" s="1"/>
      <c r="F467" s="94"/>
      <c r="G467" s="94"/>
      <c r="H467" s="94"/>
    </row>
    <row r="468" spans="1:8" ht="13.2" x14ac:dyDescent="0.25">
      <c r="A468" s="1"/>
      <c r="B468" s="1"/>
      <c r="C468" s="1"/>
      <c r="D468" s="6"/>
      <c r="E468" s="1"/>
      <c r="F468" s="94"/>
      <c r="G468" s="94"/>
      <c r="H468" s="94"/>
    </row>
    <row r="469" spans="1:8" ht="13.2" x14ac:dyDescent="0.25">
      <c r="A469" s="1"/>
      <c r="B469" s="1"/>
      <c r="C469" s="1"/>
      <c r="D469" s="6"/>
      <c r="E469" s="1"/>
      <c r="F469" s="94"/>
      <c r="G469" s="94"/>
      <c r="H469" s="94"/>
    </row>
    <row r="470" spans="1:8" ht="13.2" x14ac:dyDescent="0.25">
      <c r="B470" s="211" t="s">
        <v>429</v>
      </c>
      <c r="C470" s="211"/>
      <c r="D470" s="211"/>
      <c r="E470" s="211"/>
      <c r="F470" s="80"/>
      <c r="G470" s="80"/>
      <c r="H470" s="80"/>
    </row>
    <row r="471" spans="1:8" ht="13.2" x14ac:dyDescent="0.25">
      <c r="B471" s="211" t="s">
        <v>430</v>
      </c>
      <c r="C471" s="211"/>
      <c r="D471" s="211"/>
      <c r="E471" s="211"/>
      <c r="F471" s="80"/>
      <c r="G471" s="80"/>
      <c r="H471" s="80"/>
    </row>
    <row r="472" spans="1:8" ht="13.2" x14ac:dyDescent="0.25">
      <c r="A472" s="81"/>
      <c r="B472" s="81"/>
      <c r="C472" s="81"/>
      <c r="D472" s="129"/>
      <c r="E472" s="81"/>
      <c r="F472" s="110"/>
      <c r="G472" s="110"/>
      <c r="H472" s="110"/>
    </row>
    <row r="473" spans="1:8" ht="13.2" x14ac:dyDescent="0.25">
      <c r="A473" s="1"/>
      <c r="B473" s="1"/>
      <c r="C473" s="37"/>
      <c r="D473" s="127"/>
      <c r="E473" s="14" t="s">
        <v>110</v>
      </c>
      <c r="F473" s="69"/>
      <c r="G473" s="69"/>
    </row>
    <row r="474" spans="1:8" ht="13.2" x14ac:dyDescent="0.25">
      <c r="A474" s="66"/>
      <c r="B474" s="37"/>
      <c r="C474" s="19" t="s">
        <v>104</v>
      </c>
      <c r="D474" s="112"/>
      <c r="E474" s="19" t="s">
        <v>105</v>
      </c>
      <c r="G474" s="69"/>
    </row>
    <row r="475" spans="1:8" ht="13.2" x14ac:dyDescent="0.25">
      <c r="A475" s="13" t="s">
        <v>9</v>
      </c>
      <c r="B475" s="37"/>
      <c r="C475" s="37"/>
      <c r="D475" s="127"/>
      <c r="E475" s="37"/>
      <c r="G475" s="69"/>
    </row>
    <row r="476" spans="1:8" ht="13.2" x14ac:dyDescent="0.25">
      <c r="A476" s="37"/>
      <c r="B476" s="37"/>
      <c r="C476" s="69"/>
      <c r="D476" s="127"/>
      <c r="E476" s="69"/>
      <c r="G476" s="69"/>
    </row>
    <row r="477" spans="1:8" ht="13.2" x14ac:dyDescent="0.25">
      <c r="A477" s="37" t="s">
        <v>431</v>
      </c>
      <c r="B477" s="37"/>
      <c r="C477" s="68">
        <v>2000</v>
      </c>
      <c r="D477" s="127"/>
      <c r="E477" s="68">
        <v>4000</v>
      </c>
      <c r="G477" s="69"/>
    </row>
    <row r="478" spans="1:8" ht="13.2" x14ac:dyDescent="0.25">
      <c r="A478" s="37"/>
      <c r="B478" s="37"/>
      <c r="C478" s="68"/>
      <c r="D478" s="127"/>
      <c r="E478" s="68"/>
      <c r="G478" s="69"/>
    </row>
    <row r="479" spans="1:8" ht="13.2" x14ac:dyDescent="0.25">
      <c r="A479" s="37" t="s">
        <v>432</v>
      </c>
      <c r="B479" s="37"/>
      <c r="C479" s="73">
        <v>5000</v>
      </c>
      <c r="D479" s="127"/>
      <c r="E479" s="73">
        <v>5000</v>
      </c>
      <c r="G479" s="69"/>
    </row>
    <row r="480" spans="1:8" ht="13.2" x14ac:dyDescent="0.25">
      <c r="A480" s="37"/>
      <c r="B480" s="37"/>
      <c r="C480" s="68"/>
      <c r="D480" s="127"/>
      <c r="E480" s="68"/>
      <c r="G480" s="69"/>
    </row>
    <row r="481" spans="1:8" ht="13.8" thickBot="1" x14ac:dyDescent="0.3">
      <c r="A481" s="79"/>
      <c r="B481" s="37" t="s">
        <v>290</v>
      </c>
      <c r="C481" s="77">
        <f>SUM(C477:C480)</f>
        <v>7000</v>
      </c>
      <c r="D481" s="127"/>
      <c r="E481" s="77">
        <f>SUM(E477:E480)</f>
        <v>9000</v>
      </c>
      <c r="G481" s="69"/>
    </row>
    <row r="482" spans="1:8" ht="13.8" thickTop="1" x14ac:dyDescent="0.25">
      <c r="A482" s="1"/>
      <c r="B482" s="1"/>
      <c r="C482" s="1"/>
      <c r="D482" s="6"/>
      <c r="E482" s="1"/>
      <c r="F482" s="94"/>
      <c r="G482" s="94"/>
      <c r="H482" s="94"/>
    </row>
    <row r="483" spans="1:8" ht="13.2" x14ac:dyDescent="0.25">
      <c r="A483" s="1"/>
      <c r="B483" s="1"/>
      <c r="C483" s="1"/>
      <c r="D483" s="6"/>
      <c r="E483" s="1"/>
      <c r="F483" s="94"/>
      <c r="G483" s="94"/>
      <c r="H483" s="94"/>
    </row>
    <row r="484" spans="1:8" ht="13.2" x14ac:dyDescent="0.25">
      <c r="A484" s="1"/>
      <c r="B484" s="1"/>
      <c r="C484" s="1"/>
      <c r="D484" s="6"/>
      <c r="E484" s="1"/>
      <c r="F484" s="94"/>
      <c r="G484" s="94"/>
      <c r="H484" s="94"/>
    </row>
    <row r="485" spans="1:8" ht="13.2" x14ac:dyDescent="0.25">
      <c r="B485" s="211" t="s">
        <v>433</v>
      </c>
      <c r="C485" s="211"/>
      <c r="D485" s="211"/>
      <c r="E485" s="211"/>
      <c r="F485" s="80"/>
      <c r="G485" s="80"/>
      <c r="H485" s="80"/>
    </row>
    <row r="486" spans="1:8" ht="13.2" x14ac:dyDescent="0.25">
      <c r="B486" s="211" t="s">
        <v>434</v>
      </c>
      <c r="C486" s="211"/>
      <c r="D486" s="211"/>
      <c r="E486" s="211"/>
      <c r="F486" s="80"/>
      <c r="G486" s="80"/>
      <c r="H486" s="80"/>
    </row>
    <row r="487" spans="1:8" ht="13.2" x14ac:dyDescent="0.25">
      <c r="A487" s="81"/>
      <c r="B487" s="81"/>
      <c r="C487" s="81"/>
      <c r="D487" s="129"/>
      <c r="E487" s="81"/>
      <c r="F487" s="110"/>
      <c r="G487" s="110"/>
      <c r="H487" s="110"/>
    </row>
    <row r="488" spans="1:8" ht="13.2" x14ac:dyDescent="0.25">
      <c r="A488" s="1"/>
      <c r="B488" s="1"/>
      <c r="C488" s="37"/>
      <c r="D488" s="127"/>
      <c r="E488" s="14" t="s">
        <v>110</v>
      </c>
      <c r="F488" s="69"/>
      <c r="G488" s="69"/>
    </row>
    <row r="489" spans="1:8" ht="13.2" x14ac:dyDescent="0.25">
      <c r="A489" s="66"/>
      <c r="B489" s="37"/>
      <c r="C489" s="19" t="s">
        <v>104</v>
      </c>
      <c r="D489" s="112"/>
      <c r="E489" s="19" t="s">
        <v>105</v>
      </c>
      <c r="G489" s="69"/>
    </row>
    <row r="490" spans="1:8" ht="13.2" x14ac:dyDescent="0.25">
      <c r="A490" s="13" t="s">
        <v>9</v>
      </c>
      <c r="B490" s="37"/>
      <c r="C490" s="37"/>
      <c r="D490" s="127"/>
      <c r="E490" s="37"/>
      <c r="G490" s="94"/>
    </row>
    <row r="491" spans="1:8" ht="13.2" x14ac:dyDescent="0.25">
      <c r="A491" s="37"/>
      <c r="B491" s="37"/>
      <c r="C491" s="69"/>
      <c r="D491" s="127"/>
      <c r="E491" s="69"/>
      <c r="G491" s="69"/>
    </row>
    <row r="492" spans="1:8" ht="13.2" x14ac:dyDescent="0.25">
      <c r="A492" s="37" t="s">
        <v>435</v>
      </c>
      <c r="B492" s="37"/>
      <c r="C492" s="73">
        <v>10000</v>
      </c>
      <c r="D492" s="127"/>
      <c r="E492" s="73">
        <v>4000</v>
      </c>
      <c r="G492" s="69"/>
    </row>
    <row r="493" spans="1:8" ht="13.2" x14ac:dyDescent="0.25">
      <c r="A493" s="37"/>
      <c r="B493" s="37"/>
      <c r="C493" s="68"/>
      <c r="D493" s="127"/>
      <c r="E493" s="68"/>
      <c r="G493" s="69"/>
    </row>
    <row r="494" spans="1:8" ht="13.8" thickBot="1" x14ac:dyDescent="0.3">
      <c r="A494" s="79"/>
      <c r="B494" s="37" t="s">
        <v>290</v>
      </c>
      <c r="C494" s="77">
        <v>10000</v>
      </c>
      <c r="D494" s="127"/>
      <c r="E494" s="77">
        <v>4000</v>
      </c>
      <c r="G494" s="69"/>
    </row>
    <row r="495" spans="1:8" ht="13.8" thickTop="1" x14ac:dyDescent="0.25">
      <c r="A495" s="1"/>
      <c r="B495" s="1"/>
      <c r="C495" s="1"/>
      <c r="D495" s="6"/>
      <c r="E495" s="94"/>
      <c r="F495" s="94"/>
      <c r="G495" s="94"/>
    </row>
    <row r="496" spans="1:8" ht="13.2" x14ac:dyDescent="0.25">
      <c r="A496" s="1"/>
      <c r="B496" s="1"/>
      <c r="C496" s="1"/>
      <c r="D496" s="6"/>
      <c r="E496" s="1"/>
      <c r="F496" s="94"/>
      <c r="G496" s="94"/>
      <c r="H496" s="94"/>
    </row>
    <row r="497" spans="1:8" ht="13.2" x14ac:dyDescent="0.25">
      <c r="A497" s="1"/>
      <c r="B497" s="1"/>
      <c r="C497" s="1"/>
      <c r="D497" s="6"/>
      <c r="E497" s="1"/>
      <c r="F497" s="94"/>
      <c r="G497" s="94"/>
      <c r="H497" s="94"/>
    </row>
    <row r="498" spans="1:8" ht="13.2" x14ac:dyDescent="0.25">
      <c r="B498" s="211" t="s">
        <v>436</v>
      </c>
      <c r="C498" s="211"/>
      <c r="D498" s="211"/>
      <c r="E498" s="211"/>
      <c r="F498" s="80"/>
      <c r="G498" s="80"/>
      <c r="H498" s="80"/>
    </row>
    <row r="499" spans="1:8" ht="13.2" x14ac:dyDescent="0.25">
      <c r="B499" s="211" t="s">
        <v>437</v>
      </c>
      <c r="C499" s="211"/>
      <c r="D499" s="211"/>
      <c r="E499" s="211"/>
      <c r="F499" s="80"/>
      <c r="G499" s="80"/>
      <c r="H499" s="80"/>
    </row>
    <row r="500" spans="1:8" ht="13.2" x14ac:dyDescent="0.25">
      <c r="A500" s="81"/>
      <c r="B500" s="81"/>
      <c r="C500" s="81"/>
      <c r="D500" s="129"/>
      <c r="E500" s="81"/>
      <c r="F500" s="110"/>
      <c r="G500" s="110"/>
      <c r="H500" s="110"/>
    </row>
    <row r="501" spans="1:8" ht="13.2" x14ac:dyDescent="0.25">
      <c r="A501" s="1"/>
      <c r="B501" s="1"/>
      <c r="C501" s="37"/>
      <c r="D501" s="127"/>
      <c r="E501" s="14" t="s">
        <v>110</v>
      </c>
      <c r="F501" s="69"/>
      <c r="G501" s="69"/>
    </row>
    <row r="502" spans="1:8" ht="13.2" x14ac:dyDescent="0.25">
      <c r="A502" s="66"/>
      <c r="B502" s="37"/>
      <c r="C502" s="19" t="s">
        <v>104</v>
      </c>
      <c r="D502" s="112"/>
      <c r="E502" s="19" t="s">
        <v>105</v>
      </c>
      <c r="G502" s="69"/>
    </row>
    <row r="503" spans="1:8" ht="13.2" x14ac:dyDescent="0.25">
      <c r="A503" s="13" t="s">
        <v>9</v>
      </c>
      <c r="B503" s="37"/>
      <c r="C503" s="37"/>
      <c r="D503" s="127"/>
      <c r="E503" s="37"/>
      <c r="G503" s="69"/>
    </row>
    <row r="504" spans="1:8" ht="13.2" x14ac:dyDescent="0.25">
      <c r="A504" s="37"/>
      <c r="B504" s="37"/>
      <c r="C504" s="69"/>
      <c r="D504" s="127"/>
      <c r="E504" s="69"/>
      <c r="G504" s="69"/>
    </row>
    <row r="505" spans="1:8" ht="13.2" x14ac:dyDescent="0.25">
      <c r="A505" s="37" t="s">
        <v>438</v>
      </c>
      <c r="B505" s="37"/>
      <c r="C505" s="73">
        <v>463222</v>
      </c>
      <c r="D505" s="127"/>
      <c r="E505" s="73">
        <f>449660+4849</f>
        <v>454509</v>
      </c>
      <c r="G505" s="69"/>
    </row>
    <row r="506" spans="1:8" ht="13.2" x14ac:dyDescent="0.25">
      <c r="A506" s="37"/>
      <c r="B506" s="37"/>
      <c r="C506" s="68"/>
      <c r="D506" s="127"/>
      <c r="E506" s="68"/>
      <c r="G506" s="69"/>
    </row>
    <row r="507" spans="1:8" ht="13.8" thickBot="1" x14ac:dyDescent="0.3">
      <c r="A507" s="79"/>
      <c r="B507" s="37" t="s">
        <v>290</v>
      </c>
      <c r="C507" s="77">
        <f>C505</f>
        <v>463222</v>
      </c>
      <c r="D507" s="127"/>
      <c r="E507" s="77">
        <f>E505</f>
        <v>454509</v>
      </c>
      <c r="G507" s="69"/>
    </row>
    <row r="508" spans="1:8" ht="13.8" thickTop="1" x14ac:dyDescent="0.25">
      <c r="A508" s="37"/>
      <c r="B508" s="37"/>
      <c r="C508" s="37"/>
      <c r="D508" s="127"/>
      <c r="E508" s="37"/>
      <c r="F508" s="69"/>
      <c r="G508" s="69"/>
      <c r="H508" s="69"/>
    </row>
    <row r="509" spans="1:8" ht="13.2" x14ac:dyDescent="0.25">
      <c r="A509" s="37"/>
      <c r="B509" s="37"/>
      <c r="C509" s="37"/>
      <c r="D509" s="127"/>
      <c r="E509" s="37"/>
      <c r="F509" s="69"/>
      <c r="G509" s="69"/>
      <c r="H509" s="69"/>
    </row>
    <row r="510" spans="1:8" ht="13.2" x14ac:dyDescent="0.25">
      <c r="A510" s="1"/>
      <c r="B510" s="1"/>
      <c r="C510" s="1"/>
      <c r="D510" s="6"/>
      <c r="E510" s="1"/>
      <c r="F510" s="94"/>
      <c r="G510" s="94"/>
      <c r="H510" s="94"/>
    </row>
    <row r="511" spans="1:8" ht="13.2" x14ac:dyDescent="0.25">
      <c r="B511" s="211" t="s">
        <v>439</v>
      </c>
      <c r="C511" s="211"/>
      <c r="D511" s="211"/>
      <c r="E511" s="211"/>
      <c r="F511" s="80"/>
      <c r="G511" s="80"/>
      <c r="H511" s="80"/>
    </row>
    <row r="512" spans="1:8" ht="13.2" x14ac:dyDescent="0.25">
      <c r="B512" s="211" t="s">
        <v>440</v>
      </c>
      <c r="C512" s="211"/>
      <c r="D512" s="211"/>
      <c r="E512" s="211"/>
      <c r="F512" s="80"/>
      <c r="G512" s="80"/>
      <c r="H512" s="80"/>
    </row>
    <row r="513" spans="1:8" ht="13.2" x14ac:dyDescent="0.25">
      <c r="A513" s="81"/>
      <c r="B513" s="81"/>
      <c r="C513" s="81"/>
      <c r="D513" s="129"/>
      <c r="E513" s="81"/>
      <c r="F513" s="110"/>
      <c r="G513" s="110"/>
      <c r="H513" s="110"/>
    </row>
    <row r="514" spans="1:8" ht="13.2" x14ac:dyDescent="0.25">
      <c r="A514" s="1"/>
      <c r="B514" s="1"/>
      <c r="C514" s="37"/>
      <c r="D514" s="127"/>
      <c r="E514" s="14" t="s">
        <v>110</v>
      </c>
      <c r="F514" s="69"/>
      <c r="G514" s="69"/>
    </row>
    <row r="515" spans="1:8" ht="13.2" x14ac:dyDescent="0.25">
      <c r="A515" s="66"/>
      <c r="B515" s="37"/>
      <c r="C515" s="19" t="s">
        <v>104</v>
      </c>
      <c r="D515" s="112"/>
      <c r="E515" s="19" t="s">
        <v>105</v>
      </c>
      <c r="G515" s="69"/>
    </row>
    <row r="516" spans="1:8" ht="13.2" x14ac:dyDescent="0.25">
      <c r="A516" s="13" t="s">
        <v>9</v>
      </c>
      <c r="B516" s="37"/>
      <c r="C516" s="37"/>
      <c r="D516" s="127"/>
      <c r="E516" s="37"/>
      <c r="G516" s="69"/>
    </row>
    <row r="517" spans="1:8" ht="13.2" x14ac:dyDescent="0.25">
      <c r="A517" s="37"/>
      <c r="B517" s="37"/>
      <c r="C517" s="69"/>
      <c r="D517" s="127"/>
      <c r="E517" s="69"/>
      <c r="G517" s="69"/>
    </row>
    <row r="518" spans="1:8" ht="13.2" x14ac:dyDescent="0.25">
      <c r="A518" s="37" t="s">
        <v>441</v>
      </c>
      <c r="B518" s="37"/>
      <c r="C518" s="68">
        <v>42783</v>
      </c>
      <c r="D518" s="127"/>
      <c r="E518" s="68">
        <v>42783</v>
      </c>
      <c r="G518" s="69"/>
    </row>
    <row r="519" spans="1:8" ht="13.2" x14ac:dyDescent="0.25">
      <c r="A519" s="37"/>
      <c r="B519" s="37"/>
      <c r="C519" s="68"/>
      <c r="D519" s="127"/>
      <c r="E519" s="68"/>
      <c r="G519" s="69"/>
    </row>
    <row r="520" spans="1:8" ht="13.2" x14ac:dyDescent="0.25">
      <c r="A520" s="37" t="s">
        <v>442</v>
      </c>
      <c r="B520" s="37"/>
      <c r="C520" s="73">
        <v>1757</v>
      </c>
      <c r="D520" s="127"/>
      <c r="E520" s="73">
        <v>867</v>
      </c>
      <c r="G520" s="69"/>
    </row>
    <row r="521" spans="1:8" ht="13.2" x14ac:dyDescent="0.25">
      <c r="A521" s="37"/>
      <c r="B521" s="37"/>
      <c r="C521" s="68"/>
      <c r="D521" s="127"/>
      <c r="E521" s="68"/>
      <c r="G521" s="69"/>
    </row>
    <row r="522" spans="1:8" ht="13.8" thickBot="1" x14ac:dyDescent="0.3">
      <c r="A522" s="79"/>
      <c r="B522" s="37" t="s">
        <v>290</v>
      </c>
      <c r="C522" s="77">
        <f>SUM(C518:C521)</f>
        <v>44540</v>
      </c>
      <c r="D522" s="127"/>
      <c r="E522" s="77">
        <f>SUM(E518:E521)</f>
        <v>43650</v>
      </c>
      <c r="G522" s="69"/>
    </row>
    <row r="523" spans="1:8" ht="13.8" thickTop="1" x14ac:dyDescent="0.25">
      <c r="A523" s="37"/>
      <c r="B523" s="37"/>
      <c r="C523" s="37"/>
      <c r="D523" s="127"/>
      <c r="E523" s="37"/>
      <c r="F523" s="69"/>
      <c r="G523" s="69"/>
      <c r="H523" s="69"/>
    </row>
    <row r="524" spans="1:8" ht="13.2" x14ac:dyDescent="0.25">
      <c r="A524" s="37"/>
      <c r="B524" s="37"/>
      <c r="C524" s="37"/>
      <c r="D524" s="127"/>
      <c r="E524" s="37"/>
      <c r="F524" s="69"/>
      <c r="G524" s="69"/>
      <c r="H524" s="69"/>
    </row>
    <row r="525" spans="1:8" x14ac:dyDescent="0.2">
      <c r="C525">
        <f>C522+C507+C494+C481+C451+C436+C422+C409+C381+C362+C345+C320+C292+C277+C262+C226+C181+C144+C123+C92+C466+C44</f>
        <v>1928810</v>
      </c>
      <c r="E525">
        <f>E522+E507+E494+E481+E451+E436+E422+E409+E381+E362+E345+E320+E292+E277+E262+E226+E181+E144+E123+E92+E466+E44</f>
        <v>1894423</v>
      </c>
      <c r="F525" s="109">
        <f>C525-E525</f>
        <v>34387</v>
      </c>
      <c r="G525" s="109">
        <f>F525/C525</f>
        <v>1.7828090895422567E-2</v>
      </c>
    </row>
    <row r="532" spans="5:8" x14ac:dyDescent="0.2">
      <c r="E532">
        <v>3795083</v>
      </c>
      <c r="F532" s="109">
        <v>3695123</v>
      </c>
      <c r="G532" s="109">
        <f>E532-F532</f>
        <v>99960</v>
      </c>
      <c r="H532" s="109">
        <f>G532/E532</f>
        <v>2.6339344883893185E-2</v>
      </c>
    </row>
    <row r="533" spans="5:8" x14ac:dyDescent="0.2">
      <c r="E533">
        <f>E532*0.02</f>
        <v>75901.66</v>
      </c>
    </row>
    <row r="534" spans="5:8" x14ac:dyDescent="0.2">
      <c r="E534">
        <f>E532-E533</f>
        <v>3719181.34</v>
      </c>
    </row>
  </sheetData>
  <mergeCells count="49">
    <mergeCell ref="B185:E185"/>
    <mergeCell ref="B324:E324"/>
    <mergeCell ref="B96:E96"/>
    <mergeCell ref="B97:E97"/>
    <mergeCell ref="B233:E233"/>
    <mergeCell ref="A1:E1"/>
    <mergeCell ref="A2:E2"/>
    <mergeCell ref="A3:E3"/>
    <mergeCell ref="B148:E148"/>
    <mergeCell ref="B149:E149"/>
    <mergeCell ref="B80:E80"/>
    <mergeCell ref="B81:E81"/>
    <mergeCell ref="A24:E24"/>
    <mergeCell ref="A25:E25"/>
    <mergeCell ref="A26:E26"/>
    <mergeCell ref="B127:E127"/>
    <mergeCell ref="B128:E128"/>
    <mergeCell ref="B512:E512"/>
    <mergeCell ref="B281:E281"/>
    <mergeCell ref="B282:E282"/>
    <mergeCell ref="B426:E426"/>
    <mergeCell ref="B427:E427"/>
    <mergeCell ref="B366:E366"/>
    <mergeCell ref="B367:E367"/>
    <mergeCell ref="B325:E325"/>
    <mergeCell ref="B296:E296"/>
    <mergeCell ref="B297:E297"/>
    <mergeCell ref="B456:E456"/>
    <mergeCell ref="B471:E471"/>
    <mergeCell ref="B485:E485"/>
    <mergeCell ref="B455:E455"/>
    <mergeCell ref="B440:E440"/>
    <mergeCell ref="B441:E441"/>
    <mergeCell ref="B499:E499"/>
    <mergeCell ref="B186:E186"/>
    <mergeCell ref="B486:E486"/>
    <mergeCell ref="B498:E498"/>
    <mergeCell ref="B511:E511"/>
    <mergeCell ref="B234:E234"/>
    <mergeCell ref="B266:E266"/>
    <mergeCell ref="B267:E267"/>
    <mergeCell ref="B232:E232"/>
    <mergeCell ref="B470:E470"/>
    <mergeCell ref="B385:E385"/>
    <mergeCell ref="B386:E386"/>
    <mergeCell ref="B413:E413"/>
    <mergeCell ref="B414:E414"/>
    <mergeCell ref="B349:E349"/>
    <mergeCell ref="B350:E350"/>
  </mergeCells>
  <pageMargins left="0.7" right="0.7" top="0.5" bottom="0.75" header="0.3" footer="0.3"/>
  <pageSetup orientation="portrait" r:id="rId1"/>
  <rowBreaks count="22" manualBreakCount="22">
    <brk id="23" max="16383" man="1"/>
    <brk id="94" max="16383" man="1"/>
    <brk id="125" max="16383" man="1"/>
    <brk id="146" max="16383" man="1"/>
    <brk id="183" max="16383" man="1"/>
    <brk id="230" max="16383" man="1"/>
    <brk id="264" max="16383" man="1"/>
    <brk id="279" max="16383" man="1"/>
    <brk id="294" max="16383" man="1"/>
    <brk id="322" max="16383" man="1"/>
    <brk id="347" max="16383" man="1"/>
    <brk id="364" max="16383" man="1"/>
    <brk id="383" max="16383" man="1"/>
    <brk id="411" max="16383" man="1"/>
    <brk id="424" max="16383" man="1"/>
    <brk id="438" max="16383" man="1"/>
    <brk id="453" max="16383" man="1"/>
    <brk id="468" max="16383" man="1"/>
    <brk id="483" max="16383" man="1"/>
    <brk id="496" max="16383" man="1"/>
    <brk id="509" max="16383" man="1"/>
    <brk id="5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412"/>
  <sheetViews>
    <sheetView topLeftCell="A385" workbookViewId="0">
      <selection activeCell="A400" sqref="A400"/>
    </sheetView>
  </sheetViews>
  <sheetFormatPr defaultRowHeight="12" x14ac:dyDescent="0.2"/>
  <cols>
    <col min="1" max="1" width="33.77734375" bestFit="1" customWidth="1"/>
    <col min="2" max="2" width="6.33203125" bestFit="1" customWidth="1"/>
    <col min="3" max="3" width="16.44140625" customWidth="1"/>
    <col min="4" max="4" width="2.109375" style="124" customWidth="1"/>
    <col min="5" max="5" width="16.6640625" customWidth="1"/>
    <col min="6" max="6" width="1.77734375" bestFit="1" customWidth="1"/>
    <col min="9" max="9" width="14.109375" bestFit="1" customWidth="1"/>
  </cols>
  <sheetData>
    <row r="1" spans="1:10" ht="13.2" x14ac:dyDescent="0.25">
      <c r="A1" s="219" t="s">
        <v>33</v>
      </c>
      <c r="B1" s="219"/>
      <c r="C1" s="219"/>
      <c r="D1" s="219"/>
      <c r="E1" s="219"/>
    </row>
    <row r="2" spans="1:10" ht="13.2" x14ac:dyDescent="0.25">
      <c r="A2" s="219" t="s">
        <v>102</v>
      </c>
      <c r="B2" s="219"/>
      <c r="C2" s="219"/>
      <c r="D2" s="219"/>
      <c r="E2" s="219"/>
    </row>
    <row r="3" spans="1:10" ht="13.2" x14ac:dyDescent="0.25">
      <c r="A3" s="219" t="s">
        <v>122</v>
      </c>
      <c r="B3" s="219"/>
      <c r="C3" s="219"/>
      <c r="D3" s="219"/>
      <c r="E3" s="219"/>
    </row>
    <row r="4" spans="1:10" x14ac:dyDescent="0.2">
      <c r="A4" s="42"/>
      <c r="B4" s="42"/>
      <c r="C4" s="42"/>
      <c r="D4" s="120"/>
      <c r="E4" s="42"/>
    </row>
    <row r="5" spans="1:10" ht="13.2" x14ac:dyDescent="0.25">
      <c r="A5" s="30"/>
      <c r="B5" s="30"/>
      <c r="C5" s="30"/>
      <c r="D5" s="52"/>
      <c r="E5" s="52"/>
      <c r="F5" s="22"/>
      <c r="G5" s="23"/>
      <c r="H5" s="22"/>
      <c r="I5" s="24"/>
      <c r="J5" s="21"/>
    </row>
    <row r="6" spans="1:10" ht="13.2" x14ac:dyDescent="0.25">
      <c r="A6" s="30"/>
      <c r="B6" s="30"/>
      <c r="C6" s="30"/>
      <c r="D6" s="52"/>
      <c r="E6" s="52"/>
      <c r="F6" s="22"/>
      <c r="G6" s="23"/>
      <c r="H6" s="22"/>
      <c r="I6" s="24"/>
      <c r="J6" s="21"/>
    </row>
    <row r="7" spans="1:10" ht="13.2" x14ac:dyDescent="0.25">
      <c r="A7" s="30"/>
      <c r="B7" s="37"/>
      <c r="C7" s="65"/>
      <c r="D7" s="121"/>
      <c r="E7" s="49"/>
      <c r="F7" s="22"/>
      <c r="G7" s="22"/>
      <c r="H7" s="22"/>
      <c r="I7" s="24"/>
      <c r="J7" s="21"/>
    </row>
    <row r="8" spans="1:10" ht="13.2" x14ac:dyDescent="0.25">
      <c r="A8" s="28" t="s">
        <v>0</v>
      </c>
      <c r="B8" s="29"/>
      <c r="C8" s="1"/>
      <c r="D8" s="6"/>
      <c r="E8" s="14" t="s">
        <v>110</v>
      </c>
      <c r="F8" s="30"/>
      <c r="G8" s="30"/>
      <c r="H8" s="30"/>
      <c r="J8" s="21"/>
    </row>
    <row r="9" spans="1:10" ht="13.2" x14ac:dyDescent="0.25">
      <c r="A9" s="31"/>
      <c r="B9" s="30"/>
      <c r="C9" s="19" t="s">
        <v>104</v>
      </c>
      <c r="D9" s="112"/>
      <c r="E9" s="19" t="s">
        <v>105</v>
      </c>
      <c r="F9" s="30"/>
      <c r="G9" s="30"/>
      <c r="H9" s="30"/>
      <c r="J9" s="21"/>
    </row>
    <row r="10" spans="1:10" ht="13.2" x14ac:dyDescent="0.25">
      <c r="A10" s="30"/>
      <c r="B10" s="30"/>
      <c r="C10" s="55"/>
      <c r="D10" s="55"/>
      <c r="E10" s="33"/>
      <c r="F10" s="30"/>
      <c r="G10" s="32"/>
      <c r="H10" s="30"/>
      <c r="J10" s="21"/>
    </row>
    <row r="11" spans="1:10" ht="13.2" x14ac:dyDescent="0.25">
      <c r="A11" s="29" t="s">
        <v>119</v>
      </c>
      <c r="B11" s="30"/>
      <c r="C11" s="34">
        <v>1260675</v>
      </c>
      <c r="D11" s="48"/>
      <c r="E11" s="35">
        <f>1194188+4356</f>
        <v>1198544</v>
      </c>
      <c r="F11" s="30"/>
      <c r="G11" s="34"/>
      <c r="H11" s="30"/>
      <c r="J11" s="21"/>
    </row>
    <row r="12" spans="1:10" ht="13.2" x14ac:dyDescent="0.25">
      <c r="A12" s="30"/>
      <c r="B12" s="30"/>
      <c r="C12" s="30"/>
      <c r="D12" s="52"/>
      <c r="E12" s="33"/>
      <c r="F12" s="30"/>
      <c r="G12" s="34"/>
      <c r="H12" s="30"/>
      <c r="J12" s="21"/>
    </row>
    <row r="13" spans="1:10" ht="13.2" x14ac:dyDescent="0.25">
      <c r="A13" s="29" t="s">
        <v>3</v>
      </c>
      <c r="B13" s="30"/>
      <c r="C13" s="34">
        <v>2000</v>
      </c>
      <c r="D13" s="48"/>
      <c r="E13" s="36">
        <v>2000</v>
      </c>
      <c r="F13" s="30"/>
      <c r="G13" s="34"/>
      <c r="H13" s="30"/>
      <c r="J13" s="21"/>
    </row>
    <row r="14" spans="1:10" ht="13.2" x14ac:dyDescent="0.25">
      <c r="A14" s="30"/>
      <c r="B14" s="30"/>
      <c r="C14" s="30"/>
      <c r="D14" s="52"/>
      <c r="E14" s="33"/>
      <c r="F14" s="30"/>
      <c r="G14" s="34"/>
      <c r="H14" s="37"/>
      <c r="J14" s="21"/>
    </row>
    <row r="15" spans="1:10" ht="13.2" x14ac:dyDescent="0.25">
      <c r="A15" s="29" t="s">
        <v>2</v>
      </c>
      <c r="B15" s="30"/>
      <c r="C15" s="34">
        <v>800</v>
      </c>
      <c r="D15" s="48"/>
      <c r="E15" s="36">
        <v>800</v>
      </c>
      <c r="F15" s="30"/>
      <c r="G15" s="34"/>
      <c r="H15" s="37"/>
      <c r="J15" s="21"/>
    </row>
    <row r="16" spans="1:10" ht="13.2" x14ac:dyDescent="0.25">
      <c r="A16" s="30"/>
      <c r="B16" s="30"/>
      <c r="C16" s="30"/>
      <c r="D16" s="52"/>
      <c r="E16" s="33"/>
      <c r="F16" s="30"/>
      <c r="G16" s="34"/>
      <c r="H16" s="37"/>
      <c r="J16" s="21"/>
    </row>
    <row r="17" spans="1:10" ht="13.2" x14ac:dyDescent="0.25">
      <c r="A17" s="29" t="s">
        <v>120</v>
      </c>
      <c r="B17" s="30"/>
      <c r="C17" s="34">
        <v>13000</v>
      </c>
      <c r="D17" s="48"/>
      <c r="E17" s="36">
        <v>15000</v>
      </c>
      <c r="F17" s="30"/>
      <c r="G17" s="34"/>
      <c r="H17" s="37"/>
      <c r="J17" s="21"/>
    </row>
    <row r="18" spans="1:10" ht="13.2" x14ac:dyDescent="0.25">
      <c r="A18" s="30"/>
      <c r="B18" s="30"/>
      <c r="C18" s="34"/>
      <c r="D18" s="48"/>
      <c r="E18" s="33"/>
      <c r="F18" s="30"/>
      <c r="G18" s="34"/>
      <c r="H18" s="37"/>
      <c r="J18" s="21"/>
    </row>
    <row r="19" spans="1:10" ht="13.2" x14ac:dyDescent="0.25">
      <c r="A19" s="29" t="s">
        <v>121</v>
      </c>
      <c r="B19" s="30"/>
      <c r="C19" s="38">
        <v>92328</v>
      </c>
      <c r="D19" s="48"/>
      <c r="E19" s="39">
        <v>92328</v>
      </c>
      <c r="F19" s="30"/>
      <c r="G19" s="34"/>
      <c r="H19" s="37"/>
      <c r="J19" s="21"/>
    </row>
    <row r="20" spans="1:10" ht="13.2" x14ac:dyDescent="0.25">
      <c r="A20" s="30"/>
      <c r="B20" s="30"/>
      <c r="C20" s="31" t="s">
        <v>5</v>
      </c>
      <c r="D20" s="122"/>
      <c r="E20" s="33"/>
      <c r="F20" s="30"/>
      <c r="G20" s="34"/>
      <c r="H20" s="37"/>
      <c r="J20" s="21"/>
    </row>
    <row r="21" spans="1:10" ht="13.8" thickBot="1" x14ac:dyDescent="0.3">
      <c r="A21" s="29" t="s">
        <v>4</v>
      </c>
      <c r="B21" s="30"/>
      <c r="C21" s="40">
        <f>SUM(C11:C19)</f>
        <v>1368803</v>
      </c>
      <c r="D21" s="48"/>
      <c r="E21" s="40">
        <f>SUM(E11:E19)</f>
        <v>1308672</v>
      </c>
      <c r="F21" s="30"/>
      <c r="G21" s="34"/>
      <c r="H21" s="37"/>
      <c r="J21" s="21"/>
    </row>
    <row r="22" spans="1:10" ht="13.8" thickTop="1" x14ac:dyDescent="0.25">
      <c r="A22" s="30"/>
      <c r="B22" s="30"/>
      <c r="C22" s="30"/>
      <c r="D22" s="52"/>
      <c r="E22" s="31" t="s">
        <v>5</v>
      </c>
      <c r="F22" s="22"/>
      <c r="G22" s="22"/>
      <c r="H22" s="21"/>
      <c r="I22" s="22"/>
      <c r="J22" s="21"/>
    </row>
    <row r="23" spans="1:10" ht="13.2" x14ac:dyDescent="0.25">
      <c r="A23" s="30"/>
      <c r="B23" s="30"/>
      <c r="C23" s="30"/>
      <c r="D23" s="52"/>
      <c r="E23" s="31"/>
      <c r="F23" s="22"/>
      <c r="G23" s="22"/>
      <c r="H23" s="21"/>
      <c r="I23" s="22"/>
      <c r="J23" s="21"/>
    </row>
    <row r="24" spans="1:10" x14ac:dyDescent="0.2">
      <c r="A24" s="22"/>
      <c r="B24" s="22"/>
      <c r="C24" s="22"/>
      <c r="D24" s="23"/>
      <c r="E24" s="26"/>
      <c r="F24" s="22"/>
      <c r="G24" s="22"/>
      <c r="H24" s="21"/>
      <c r="I24" s="22"/>
      <c r="J24" s="21"/>
    </row>
    <row r="25" spans="1:10" x14ac:dyDescent="0.2">
      <c r="A25" s="22"/>
      <c r="B25" s="22"/>
      <c r="C25" s="22"/>
      <c r="D25" s="23"/>
      <c r="E25" s="26"/>
      <c r="F25" s="22"/>
      <c r="G25" s="22"/>
      <c r="H25" s="21"/>
      <c r="I25" s="22"/>
      <c r="J25" s="21"/>
    </row>
    <row r="26" spans="1:10" x14ac:dyDescent="0.2">
      <c r="A26" s="22"/>
      <c r="B26" s="22"/>
      <c r="C26" s="22"/>
      <c r="D26" s="23"/>
      <c r="E26" s="26"/>
      <c r="F26" s="22"/>
      <c r="G26" s="22"/>
      <c r="H26" s="21"/>
      <c r="I26" s="22"/>
      <c r="J26" s="21"/>
    </row>
    <row r="27" spans="1:10" x14ac:dyDescent="0.2">
      <c r="A27" s="22"/>
      <c r="B27" s="22"/>
      <c r="C27" s="22"/>
      <c r="D27" s="23"/>
      <c r="E27" s="26"/>
      <c r="F27" s="22"/>
      <c r="G27" s="22"/>
      <c r="H27" s="21"/>
      <c r="I27" s="22"/>
      <c r="J27" s="21"/>
    </row>
    <row r="28" spans="1:10" x14ac:dyDescent="0.2">
      <c r="A28" s="22"/>
      <c r="B28" s="22"/>
      <c r="C28" s="22"/>
      <c r="D28" s="23"/>
      <c r="E28" s="26"/>
      <c r="F28" s="22"/>
      <c r="G28" s="22"/>
      <c r="H28" s="21"/>
      <c r="I28" s="22"/>
      <c r="J28" s="21"/>
    </row>
    <row r="29" spans="1:10" ht="13.2" x14ac:dyDescent="0.25">
      <c r="A29" s="220" t="s">
        <v>33</v>
      </c>
      <c r="B29" s="220"/>
      <c r="C29" s="220"/>
      <c r="D29" s="220"/>
      <c r="E29" s="220"/>
      <c r="F29" s="22"/>
      <c r="G29" s="22"/>
      <c r="H29" s="21"/>
      <c r="I29" s="22"/>
      <c r="J29" s="21"/>
    </row>
    <row r="30" spans="1:10" ht="13.2" x14ac:dyDescent="0.25">
      <c r="A30" s="220" t="s">
        <v>141</v>
      </c>
      <c r="B30" s="220"/>
      <c r="C30" s="220"/>
      <c r="D30" s="220"/>
      <c r="E30" s="220"/>
      <c r="F30" s="22"/>
      <c r="G30" s="22"/>
      <c r="H30" s="21"/>
      <c r="I30" s="24"/>
      <c r="J30" s="21"/>
    </row>
    <row r="31" spans="1:10" ht="13.2" x14ac:dyDescent="0.25">
      <c r="A31" s="219" t="s">
        <v>122</v>
      </c>
      <c r="B31" s="219"/>
      <c r="C31" s="219"/>
      <c r="D31" s="219"/>
      <c r="E31" s="219"/>
      <c r="F31" s="22"/>
      <c r="G31" s="22"/>
      <c r="H31" s="21"/>
      <c r="I31" s="24"/>
      <c r="J31" s="21"/>
    </row>
    <row r="32" spans="1:10" x14ac:dyDescent="0.2">
      <c r="A32" s="22"/>
      <c r="B32" s="22"/>
      <c r="C32" s="22"/>
      <c r="D32" s="23"/>
      <c r="E32" s="26"/>
      <c r="F32" s="22"/>
      <c r="G32" s="22"/>
      <c r="H32" s="21"/>
      <c r="I32" s="24"/>
      <c r="J32" s="21"/>
    </row>
    <row r="33" spans="1:10" ht="13.2" x14ac:dyDescent="0.25">
      <c r="A33" s="30"/>
      <c r="B33" s="30"/>
      <c r="C33" s="42"/>
      <c r="D33" s="120"/>
      <c r="E33" s="43" t="s">
        <v>110</v>
      </c>
      <c r="F33" s="22"/>
      <c r="G33" s="22"/>
      <c r="H33" s="21"/>
      <c r="I33" s="24"/>
      <c r="J33" s="21"/>
    </row>
    <row r="34" spans="1:10" ht="13.2" x14ac:dyDescent="0.25">
      <c r="A34" s="30"/>
      <c r="B34" s="30"/>
      <c r="C34" s="44" t="s">
        <v>104</v>
      </c>
      <c r="D34" s="123"/>
      <c r="E34" s="64" t="s">
        <v>105</v>
      </c>
      <c r="F34" s="22"/>
      <c r="G34" s="22"/>
      <c r="H34" s="21"/>
      <c r="I34" s="24"/>
      <c r="J34" s="21"/>
    </row>
    <row r="35" spans="1:10" ht="13.2" x14ac:dyDescent="0.25">
      <c r="A35" s="45" t="s">
        <v>7</v>
      </c>
      <c r="B35" s="30"/>
      <c r="C35" s="42"/>
      <c r="D35" s="120"/>
      <c r="E35" s="42"/>
      <c r="F35" s="22"/>
      <c r="H35" s="21"/>
      <c r="J35" s="21"/>
    </row>
    <row r="36" spans="1:10" ht="13.2" x14ac:dyDescent="0.25">
      <c r="A36" s="31"/>
      <c r="B36" s="30"/>
      <c r="C36" s="31"/>
      <c r="D36" s="122"/>
      <c r="E36" s="42"/>
      <c r="F36" s="22"/>
      <c r="H36" s="21"/>
      <c r="J36" s="21"/>
    </row>
    <row r="37" spans="1:10" ht="13.2" x14ac:dyDescent="0.25">
      <c r="A37" s="1" t="s">
        <v>142</v>
      </c>
      <c r="B37" s="30"/>
      <c r="C37" s="34">
        <v>40655</v>
      </c>
      <c r="D37" s="48"/>
      <c r="E37" s="34">
        <v>40655</v>
      </c>
      <c r="F37" s="22"/>
      <c r="H37" s="21"/>
      <c r="J37" s="21"/>
    </row>
    <row r="38" spans="1:10" ht="13.2" x14ac:dyDescent="0.25">
      <c r="A38" s="30"/>
      <c r="B38" s="30"/>
      <c r="C38" s="30"/>
      <c r="D38" s="52"/>
      <c r="E38" s="30"/>
      <c r="F38" s="22"/>
      <c r="H38" s="21"/>
      <c r="J38" s="21"/>
    </row>
    <row r="39" spans="1:10" ht="13.2" x14ac:dyDescent="0.25">
      <c r="A39" s="29" t="s">
        <v>123</v>
      </c>
      <c r="B39" s="30"/>
      <c r="C39" s="34">
        <v>43083</v>
      </c>
      <c r="D39" s="48"/>
      <c r="E39" s="34">
        <v>43083</v>
      </c>
      <c r="F39" s="22"/>
      <c r="H39" s="21"/>
      <c r="J39" s="21"/>
    </row>
    <row r="40" spans="1:10" ht="13.2" x14ac:dyDescent="0.25">
      <c r="A40" s="30"/>
      <c r="B40" s="30"/>
      <c r="C40" s="30"/>
      <c r="D40" s="52"/>
      <c r="E40" s="30"/>
      <c r="F40" s="22"/>
      <c r="H40" s="21"/>
      <c r="J40" s="21"/>
    </row>
    <row r="41" spans="1:10" ht="13.2" x14ac:dyDescent="0.25">
      <c r="A41" s="29" t="s">
        <v>124</v>
      </c>
      <c r="B41" s="30"/>
      <c r="C41" s="34">
        <v>15870</v>
      </c>
      <c r="D41" s="48"/>
      <c r="E41" s="34">
        <v>15870</v>
      </c>
      <c r="F41" s="22"/>
      <c r="H41" s="21"/>
      <c r="J41" s="21"/>
    </row>
    <row r="42" spans="1:10" ht="13.2" x14ac:dyDescent="0.25">
      <c r="A42" s="30"/>
      <c r="B42" s="30"/>
      <c r="C42" s="30"/>
      <c r="D42" s="52"/>
      <c r="E42" s="33"/>
      <c r="F42" s="22"/>
      <c r="H42" s="21"/>
      <c r="J42" s="21"/>
    </row>
    <row r="43" spans="1:10" ht="13.2" x14ac:dyDescent="0.25">
      <c r="A43" s="29" t="s">
        <v>125</v>
      </c>
      <c r="B43" s="30"/>
      <c r="C43" s="34">
        <v>100425</v>
      </c>
      <c r="D43" s="48"/>
      <c r="E43" s="36">
        <v>98417</v>
      </c>
      <c r="F43" s="22"/>
      <c r="H43" s="21"/>
      <c r="J43" s="21"/>
    </row>
    <row r="44" spans="1:10" ht="13.2" x14ac:dyDescent="0.25">
      <c r="A44" s="30"/>
      <c r="B44" s="30"/>
      <c r="C44" s="30"/>
      <c r="D44" s="52"/>
      <c r="E44" s="33"/>
      <c r="F44" s="22"/>
      <c r="H44" s="21"/>
      <c r="J44" s="21"/>
    </row>
    <row r="45" spans="1:10" ht="13.2" x14ac:dyDescent="0.25">
      <c r="A45" s="29" t="s">
        <v>126</v>
      </c>
      <c r="B45" s="30"/>
      <c r="C45" s="34">
        <v>195634</v>
      </c>
      <c r="D45" s="48"/>
      <c r="E45" s="36">
        <v>156537</v>
      </c>
      <c r="F45" s="22"/>
      <c r="H45" s="21"/>
      <c r="J45" s="21"/>
    </row>
    <row r="46" spans="1:10" ht="13.2" x14ac:dyDescent="0.25">
      <c r="A46" s="30"/>
      <c r="B46" s="30"/>
      <c r="C46" s="30"/>
      <c r="D46" s="52"/>
      <c r="E46" s="36"/>
      <c r="F46" s="22"/>
      <c r="H46" s="21"/>
      <c r="J46" s="21"/>
    </row>
    <row r="47" spans="1:10" ht="13.2" x14ac:dyDescent="0.25">
      <c r="A47" s="30" t="s">
        <v>127</v>
      </c>
      <c r="B47" s="30"/>
      <c r="C47" s="30">
        <v>22599</v>
      </c>
      <c r="D47" s="52"/>
      <c r="E47" s="36">
        <v>22599</v>
      </c>
      <c r="F47" s="22"/>
      <c r="H47" s="21"/>
      <c r="J47" s="21"/>
    </row>
    <row r="48" spans="1:10" ht="13.2" x14ac:dyDescent="0.25">
      <c r="A48" s="30"/>
      <c r="B48" s="30"/>
      <c r="C48" s="30"/>
      <c r="D48" s="52"/>
      <c r="E48" s="36"/>
      <c r="F48" s="22"/>
      <c r="H48" s="21"/>
      <c r="J48" s="21"/>
    </row>
    <row r="49" spans="1:10" ht="13.2" x14ac:dyDescent="0.25">
      <c r="A49" s="29" t="s">
        <v>128</v>
      </c>
      <c r="B49" s="30"/>
      <c r="C49" s="34">
        <v>132752</v>
      </c>
      <c r="D49" s="48"/>
      <c r="E49" s="36">
        <v>130771</v>
      </c>
      <c r="F49" s="22"/>
      <c r="H49" s="21" t="s">
        <v>242</v>
      </c>
      <c r="J49" s="21"/>
    </row>
    <row r="50" spans="1:10" ht="13.2" x14ac:dyDescent="0.25">
      <c r="A50" s="29"/>
      <c r="B50" s="30"/>
      <c r="C50" s="34"/>
      <c r="D50" s="48"/>
      <c r="E50" s="36"/>
      <c r="F50" s="22"/>
      <c r="H50" s="21"/>
    </row>
    <row r="51" spans="1:10" ht="13.2" x14ac:dyDescent="0.25">
      <c r="A51" s="30" t="s">
        <v>129</v>
      </c>
      <c r="B51" s="30"/>
      <c r="C51" s="30">
        <v>556</v>
      </c>
      <c r="D51" s="52"/>
      <c r="E51" s="36">
        <v>556</v>
      </c>
      <c r="F51" s="22"/>
      <c r="H51" s="21"/>
    </row>
    <row r="52" spans="1:10" ht="13.2" x14ac:dyDescent="0.25">
      <c r="A52" s="30"/>
      <c r="B52" s="30"/>
      <c r="C52" s="30"/>
      <c r="D52" s="52"/>
      <c r="E52" s="36"/>
      <c r="F52" s="22"/>
      <c r="H52" s="21"/>
    </row>
    <row r="53" spans="1:10" ht="13.2" x14ac:dyDescent="0.25">
      <c r="A53" s="29" t="s">
        <v>130</v>
      </c>
      <c r="B53" s="30"/>
      <c r="C53" s="34">
        <v>52939</v>
      </c>
      <c r="D53" s="48"/>
      <c r="E53" s="36">
        <v>52939</v>
      </c>
      <c r="F53" s="22"/>
      <c r="H53" s="21"/>
    </row>
    <row r="54" spans="1:10" ht="13.2" x14ac:dyDescent="0.25">
      <c r="A54" s="30"/>
      <c r="B54" s="30"/>
      <c r="C54" s="30"/>
      <c r="D54" s="52"/>
      <c r="E54" s="36"/>
      <c r="F54" s="22"/>
      <c r="H54" s="21"/>
    </row>
    <row r="55" spans="1:10" ht="13.2" x14ac:dyDescent="0.25">
      <c r="A55" s="30" t="s">
        <v>131</v>
      </c>
      <c r="B55" s="30"/>
      <c r="C55" s="30">
        <v>5815</v>
      </c>
      <c r="D55" s="52"/>
      <c r="E55" s="36">
        <v>5815</v>
      </c>
      <c r="F55" s="22"/>
      <c r="H55" s="21"/>
    </row>
    <row r="56" spans="1:10" ht="13.2" x14ac:dyDescent="0.25">
      <c r="A56" s="30"/>
      <c r="B56" s="30"/>
      <c r="C56" s="30"/>
      <c r="D56" s="52"/>
      <c r="E56" s="36"/>
      <c r="F56" s="22"/>
      <c r="H56" s="21"/>
    </row>
    <row r="57" spans="1:10" ht="13.2" x14ac:dyDescent="0.25">
      <c r="A57" s="29" t="s">
        <v>132</v>
      </c>
      <c r="B57" s="30"/>
      <c r="C57" s="34">
        <v>27330</v>
      </c>
      <c r="D57" s="48"/>
      <c r="E57" s="36">
        <v>27330</v>
      </c>
      <c r="F57" s="22"/>
      <c r="H57" s="21"/>
    </row>
    <row r="58" spans="1:10" ht="13.2" x14ac:dyDescent="0.25">
      <c r="A58" s="29"/>
      <c r="B58" s="30"/>
      <c r="C58" s="34"/>
      <c r="D58" s="48"/>
      <c r="E58" s="36"/>
      <c r="F58" s="22"/>
      <c r="H58" s="21"/>
    </row>
    <row r="59" spans="1:10" ht="13.2" x14ac:dyDescent="0.25">
      <c r="A59" s="29" t="s">
        <v>133</v>
      </c>
      <c r="B59" s="30"/>
      <c r="C59" s="34">
        <v>4690</v>
      </c>
      <c r="D59" s="48"/>
      <c r="E59" s="36">
        <v>4690</v>
      </c>
      <c r="F59" s="22"/>
      <c r="H59" s="21"/>
    </row>
    <row r="60" spans="1:10" ht="13.2" x14ac:dyDescent="0.25">
      <c r="A60" s="30"/>
      <c r="B60" s="30"/>
      <c r="C60" s="30"/>
      <c r="D60" s="52"/>
      <c r="E60" s="36"/>
      <c r="F60" s="22"/>
      <c r="H60" s="21"/>
    </row>
    <row r="61" spans="1:10" ht="13.2" x14ac:dyDescent="0.25">
      <c r="A61" s="29" t="s">
        <v>134</v>
      </c>
      <c r="B61" s="30"/>
      <c r="C61" s="34">
        <v>89304</v>
      </c>
      <c r="D61" s="48"/>
      <c r="E61" s="47">
        <v>90034</v>
      </c>
      <c r="F61" s="22"/>
      <c r="H61" s="21"/>
    </row>
    <row r="62" spans="1:10" ht="13.2" x14ac:dyDescent="0.25">
      <c r="A62" s="30"/>
      <c r="B62" s="30"/>
      <c r="C62" s="30"/>
      <c r="D62" s="52"/>
      <c r="E62" s="36"/>
      <c r="F62" s="22"/>
      <c r="H62" s="21"/>
    </row>
    <row r="63" spans="1:10" ht="13.2" x14ac:dyDescent="0.25">
      <c r="A63" s="29" t="s">
        <v>135</v>
      </c>
      <c r="B63" s="30"/>
      <c r="C63" s="34">
        <v>110351</v>
      </c>
      <c r="D63" s="48"/>
      <c r="E63" s="36">
        <v>110351</v>
      </c>
      <c r="F63" s="22"/>
      <c r="H63" s="21"/>
    </row>
    <row r="64" spans="1:10" ht="13.2" x14ac:dyDescent="0.25">
      <c r="A64" s="30"/>
      <c r="B64" s="30"/>
      <c r="C64" s="30"/>
      <c r="D64" s="52"/>
      <c r="E64" s="36"/>
      <c r="F64" s="22"/>
      <c r="H64" s="21"/>
    </row>
    <row r="65" spans="1:9" ht="13.2" x14ac:dyDescent="0.25">
      <c r="A65" s="29" t="s">
        <v>136</v>
      </c>
      <c r="B65" s="30"/>
      <c r="C65" s="34">
        <v>50427</v>
      </c>
      <c r="D65" s="48"/>
      <c r="E65" s="36">
        <v>52173</v>
      </c>
      <c r="F65" s="22"/>
      <c r="H65" s="21"/>
    </row>
    <row r="66" spans="1:9" ht="13.2" x14ac:dyDescent="0.25">
      <c r="A66" s="29"/>
      <c r="B66" s="30"/>
      <c r="C66" s="34"/>
      <c r="D66" s="48"/>
      <c r="E66" s="36"/>
      <c r="F66" s="22"/>
      <c r="H66" s="21"/>
    </row>
    <row r="67" spans="1:9" ht="13.2" x14ac:dyDescent="0.25">
      <c r="A67" s="29" t="s">
        <v>137</v>
      </c>
      <c r="B67" s="30"/>
      <c r="C67" s="34">
        <v>42396</v>
      </c>
      <c r="D67" s="48"/>
      <c r="E67" s="36">
        <v>38490</v>
      </c>
      <c r="F67" s="22"/>
      <c r="H67" s="21"/>
    </row>
    <row r="68" spans="1:9" ht="13.2" x14ac:dyDescent="0.25">
      <c r="A68" s="29"/>
      <c r="B68" s="30"/>
      <c r="C68" s="48"/>
      <c r="D68" s="48"/>
      <c r="E68" s="36"/>
      <c r="F68" s="22"/>
      <c r="H68" s="21"/>
    </row>
    <row r="69" spans="1:9" ht="13.2" x14ac:dyDescent="0.25">
      <c r="A69" s="29" t="s">
        <v>138</v>
      </c>
      <c r="B69" s="30"/>
      <c r="C69" s="48">
        <v>3730</v>
      </c>
      <c r="D69" s="48"/>
      <c r="E69" s="36">
        <v>3000</v>
      </c>
      <c r="F69" s="22"/>
      <c r="H69" s="21"/>
    </row>
    <row r="70" spans="1:9" ht="13.2" x14ac:dyDescent="0.25">
      <c r="A70" s="29"/>
      <c r="B70" s="30"/>
      <c r="C70" s="48"/>
      <c r="D70" s="48"/>
      <c r="E70" s="36"/>
      <c r="F70" s="22"/>
      <c r="H70" s="21"/>
    </row>
    <row r="71" spans="1:9" ht="13.2" x14ac:dyDescent="0.25">
      <c r="A71" s="29" t="s">
        <v>139</v>
      </c>
      <c r="B71" s="30"/>
      <c r="C71" s="48">
        <v>7000</v>
      </c>
      <c r="D71" s="48"/>
      <c r="E71" s="36">
        <v>7000</v>
      </c>
      <c r="F71" s="22"/>
      <c r="H71" s="21"/>
    </row>
    <row r="72" spans="1:9" ht="13.2" x14ac:dyDescent="0.25">
      <c r="A72" s="29"/>
      <c r="B72" s="30"/>
      <c r="C72" s="48"/>
      <c r="D72" s="48"/>
      <c r="E72" s="36"/>
      <c r="F72" s="22"/>
      <c r="H72" s="21"/>
    </row>
    <row r="73" spans="1:9" ht="13.2" x14ac:dyDescent="0.25">
      <c r="A73" s="30" t="s">
        <v>140</v>
      </c>
      <c r="B73" s="30"/>
      <c r="C73" s="38">
        <v>423247</v>
      </c>
      <c r="D73" s="48"/>
      <c r="E73" s="39">
        <f>404006+4356</f>
        <v>408362</v>
      </c>
      <c r="F73" s="22"/>
      <c r="H73" s="21"/>
    </row>
    <row r="74" spans="1:9" ht="13.2" x14ac:dyDescent="0.25">
      <c r="A74" s="30"/>
      <c r="B74" s="30"/>
      <c r="C74" s="48"/>
      <c r="D74" s="48"/>
      <c r="E74" s="36"/>
      <c r="F74" s="22"/>
      <c r="H74" s="21"/>
    </row>
    <row r="75" spans="1:9" ht="13.8" thickBot="1" x14ac:dyDescent="0.3">
      <c r="A75" s="29"/>
      <c r="B75" s="29" t="s">
        <v>8</v>
      </c>
      <c r="C75" s="40">
        <f>SUM(C37:C73)</f>
        <v>1368803</v>
      </c>
      <c r="D75" s="48"/>
      <c r="E75" s="40">
        <f>SUM(E37:E73)</f>
        <v>1308672</v>
      </c>
      <c r="F75" s="22"/>
      <c r="H75" s="21"/>
    </row>
    <row r="76" spans="1:9" ht="12.6" thickTop="1" x14ac:dyDescent="0.2"/>
    <row r="79" spans="1:9" ht="13.2" x14ac:dyDescent="0.25">
      <c r="A79" s="30" t="s">
        <v>5</v>
      </c>
      <c r="B79" s="217" t="s">
        <v>35</v>
      </c>
      <c r="C79" s="217"/>
      <c r="D79" s="217"/>
      <c r="E79" s="217"/>
      <c r="F79" s="22"/>
      <c r="G79" s="22"/>
      <c r="H79" s="21"/>
      <c r="I79" s="24"/>
    </row>
    <row r="80" spans="1:9" ht="13.2" x14ac:dyDescent="0.25">
      <c r="A80" s="30"/>
      <c r="B80" s="215" t="s">
        <v>143</v>
      </c>
      <c r="C80" s="215"/>
      <c r="D80" s="215"/>
      <c r="E80" s="215"/>
      <c r="F80" s="22"/>
      <c r="G80" s="22"/>
      <c r="H80" s="21"/>
      <c r="I80" s="24"/>
    </row>
    <row r="81" spans="1:9" ht="13.2" x14ac:dyDescent="0.25">
      <c r="A81" s="30"/>
      <c r="B81" s="30"/>
      <c r="C81" s="30"/>
      <c r="D81" s="52"/>
      <c r="E81" s="30"/>
      <c r="F81" s="22"/>
      <c r="G81" s="22"/>
      <c r="H81" s="21"/>
      <c r="I81" s="24"/>
    </row>
    <row r="82" spans="1:9" ht="13.2" x14ac:dyDescent="0.25">
      <c r="A82" s="30"/>
      <c r="B82" s="30"/>
      <c r="C82" s="30"/>
      <c r="D82" s="52"/>
      <c r="E82" s="43" t="s">
        <v>110</v>
      </c>
      <c r="F82" s="22"/>
      <c r="G82" s="27"/>
      <c r="H82" s="21"/>
    </row>
    <row r="83" spans="1:9" ht="13.2" x14ac:dyDescent="0.25">
      <c r="A83" s="30"/>
      <c r="B83" s="30"/>
      <c r="C83" s="44" t="s">
        <v>104</v>
      </c>
      <c r="D83" s="123"/>
      <c r="E83" s="57" t="s">
        <v>105</v>
      </c>
      <c r="F83" s="22"/>
      <c r="H83" s="21"/>
    </row>
    <row r="84" spans="1:9" ht="13.2" x14ac:dyDescent="0.25">
      <c r="A84" s="45" t="s">
        <v>9</v>
      </c>
      <c r="B84" s="30"/>
      <c r="C84" s="45"/>
      <c r="D84" s="125"/>
      <c r="E84" s="33"/>
      <c r="F84" s="22"/>
      <c r="H84" s="21"/>
    </row>
    <row r="85" spans="1:9" ht="13.2" x14ac:dyDescent="0.25">
      <c r="A85" s="45"/>
      <c r="B85" s="30"/>
      <c r="C85" s="45"/>
      <c r="D85" s="125"/>
      <c r="E85" s="33"/>
      <c r="F85" s="22"/>
      <c r="H85" s="21"/>
    </row>
    <row r="86" spans="1:9" ht="13.2" x14ac:dyDescent="0.25">
      <c r="A86" s="29" t="s">
        <v>49</v>
      </c>
      <c r="B86" s="30"/>
      <c r="C86" s="50">
        <v>40655</v>
      </c>
      <c r="D86" s="56"/>
      <c r="E86" s="50">
        <v>40655</v>
      </c>
      <c r="F86" s="22"/>
      <c r="H86" s="21"/>
    </row>
    <row r="87" spans="1:9" ht="13.2" x14ac:dyDescent="0.25">
      <c r="A87" s="30"/>
      <c r="B87" s="30"/>
      <c r="C87" s="45"/>
      <c r="D87" s="125"/>
      <c r="E87" s="45"/>
      <c r="F87" s="22"/>
      <c r="H87" s="21"/>
    </row>
    <row r="88" spans="1:9" ht="13.8" thickBot="1" x14ac:dyDescent="0.3">
      <c r="A88" s="45"/>
      <c r="B88" s="30" t="s">
        <v>8</v>
      </c>
      <c r="C88" s="51">
        <f>SUM(C86:C86)</f>
        <v>40655</v>
      </c>
      <c r="D88" s="52"/>
      <c r="E88" s="51">
        <f>SUM(E86:E86)</f>
        <v>40655</v>
      </c>
      <c r="F88" s="22"/>
      <c r="H88" s="21"/>
    </row>
    <row r="89" spans="1:9" ht="13.8" thickTop="1" x14ac:dyDescent="0.25">
      <c r="A89" s="30"/>
      <c r="B89" s="30"/>
      <c r="C89" s="30"/>
      <c r="D89" s="52"/>
      <c r="E89" s="52"/>
      <c r="F89" s="22"/>
      <c r="G89" s="23"/>
      <c r="H89" s="21"/>
      <c r="I89" s="24"/>
    </row>
    <row r="90" spans="1:9" ht="13.2" x14ac:dyDescent="0.25">
      <c r="A90" s="30"/>
      <c r="B90" s="30"/>
      <c r="C90" s="30"/>
      <c r="D90" s="52"/>
      <c r="E90" s="30"/>
      <c r="F90" s="22"/>
      <c r="G90" s="25"/>
      <c r="H90" s="21"/>
      <c r="I90" s="24"/>
    </row>
    <row r="91" spans="1:9" ht="13.2" x14ac:dyDescent="0.25">
      <c r="A91" s="30"/>
      <c r="B91" s="30" t="s">
        <v>5</v>
      </c>
      <c r="C91" s="30"/>
      <c r="D91" s="52"/>
      <c r="E91" s="29" t="s">
        <v>5</v>
      </c>
      <c r="F91" s="22"/>
      <c r="G91" s="22"/>
      <c r="H91" s="21"/>
      <c r="I91" s="24"/>
    </row>
    <row r="92" spans="1:9" ht="13.2" x14ac:dyDescent="0.25">
      <c r="A92" s="30"/>
      <c r="B92" s="215" t="s">
        <v>44</v>
      </c>
      <c r="C92" s="215"/>
      <c r="D92" s="215"/>
      <c r="E92" s="215"/>
      <c r="F92" s="22"/>
      <c r="G92" s="22"/>
      <c r="H92" s="21"/>
      <c r="I92" s="24"/>
    </row>
    <row r="93" spans="1:9" ht="13.2" x14ac:dyDescent="0.25">
      <c r="A93" s="30"/>
      <c r="B93" s="217" t="s">
        <v>144</v>
      </c>
      <c r="C93" s="217"/>
      <c r="D93" s="217"/>
      <c r="E93" s="217"/>
      <c r="F93" s="22"/>
      <c r="G93" s="22"/>
      <c r="H93" s="21"/>
      <c r="I93" s="24"/>
    </row>
    <row r="94" spans="1:9" ht="13.2" x14ac:dyDescent="0.25">
      <c r="A94" s="30"/>
      <c r="B94" s="30"/>
      <c r="C94" s="30"/>
      <c r="D94" s="52"/>
      <c r="E94" s="30"/>
      <c r="F94" s="22"/>
      <c r="G94" s="22"/>
      <c r="H94" s="21"/>
      <c r="I94" s="24"/>
    </row>
    <row r="95" spans="1:9" ht="13.2" x14ac:dyDescent="0.25">
      <c r="A95" s="30"/>
      <c r="B95" s="30"/>
      <c r="C95" s="30"/>
      <c r="D95" s="52"/>
      <c r="E95" s="43" t="s">
        <v>110</v>
      </c>
      <c r="F95" s="22"/>
      <c r="G95" s="27"/>
      <c r="H95" s="21"/>
    </row>
    <row r="96" spans="1:9" ht="13.2" x14ac:dyDescent="0.25">
      <c r="A96" s="30"/>
      <c r="B96" s="30"/>
      <c r="C96" s="44" t="s">
        <v>104</v>
      </c>
      <c r="D96" s="123"/>
      <c r="E96" s="57" t="s">
        <v>105</v>
      </c>
      <c r="F96" s="22"/>
      <c r="H96" s="21"/>
    </row>
    <row r="97" spans="1:8" ht="13.2" x14ac:dyDescent="0.25">
      <c r="A97" s="45" t="s">
        <v>9</v>
      </c>
      <c r="B97" s="30"/>
      <c r="C97" s="31"/>
      <c r="D97" s="122"/>
      <c r="E97" s="33"/>
      <c r="F97" s="22"/>
      <c r="H97" s="21"/>
    </row>
    <row r="98" spans="1:8" ht="13.2" x14ac:dyDescent="0.25">
      <c r="A98" s="31"/>
      <c r="B98" s="30"/>
      <c r="C98" s="30"/>
      <c r="D98" s="52"/>
      <c r="E98" s="33"/>
      <c r="F98" s="22"/>
      <c r="H98" s="21"/>
    </row>
    <row r="99" spans="1:8" ht="13.2" x14ac:dyDescent="0.25">
      <c r="A99" s="29" t="s">
        <v>145</v>
      </c>
      <c r="B99" s="30"/>
      <c r="C99" s="34">
        <v>19884</v>
      </c>
      <c r="D99" s="48"/>
      <c r="E99" s="34">
        <v>19884</v>
      </c>
      <c r="F99" s="22"/>
      <c r="H99" s="21"/>
    </row>
    <row r="100" spans="1:8" ht="13.2" x14ac:dyDescent="0.25">
      <c r="A100" s="30"/>
      <c r="B100" s="30"/>
      <c r="C100" s="30"/>
      <c r="D100" s="52"/>
      <c r="E100" s="30"/>
      <c r="F100" s="22"/>
      <c r="H100" s="21"/>
    </row>
    <row r="101" spans="1:8" ht="13.2" x14ac:dyDescent="0.25">
      <c r="A101" s="30" t="s">
        <v>146</v>
      </c>
      <c r="B101" s="30"/>
      <c r="C101" s="30">
        <v>553</v>
      </c>
      <c r="D101" s="52"/>
      <c r="E101" s="30">
        <v>553</v>
      </c>
      <c r="F101" s="22"/>
      <c r="H101" s="21"/>
    </row>
    <row r="102" spans="1:8" ht="13.2" x14ac:dyDescent="0.25">
      <c r="A102" s="30"/>
      <c r="B102" s="30"/>
      <c r="C102" s="30"/>
      <c r="D102" s="52"/>
      <c r="E102" s="30"/>
      <c r="F102" s="22"/>
      <c r="H102" s="21"/>
    </row>
    <row r="103" spans="1:8" ht="13.2" x14ac:dyDescent="0.25">
      <c r="A103" s="29" t="s">
        <v>147</v>
      </c>
      <c r="B103" s="30"/>
      <c r="C103" s="34">
        <v>1104</v>
      </c>
      <c r="D103" s="48"/>
      <c r="E103" s="34">
        <v>1104</v>
      </c>
      <c r="F103" s="22"/>
      <c r="H103" s="21"/>
    </row>
    <row r="104" spans="1:8" ht="13.2" x14ac:dyDescent="0.25">
      <c r="A104" s="29"/>
      <c r="B104" s="30"/>
      <c r="C104" s="34"/>
      <c r="D104" s="48"/>
      <c r="E104" s="34"/>
      <c r="F104" s="22"/>
      <c r="H104" s="21"/>
    </row>
    <row r="105" spans="1:8" ht="13.2" x14ac:dyDescent="0.25">
      <c r="A105" s="29" t="s">
        <v>148</v>
      </c>
      <c r="B105" s="30"/>
      <c r="C105" s="48">
        <v>3314</v>
      </c>
      <c r="D105" s="48"/>
      <c r="E105" s="48">
        <v>3314</v>
      </c>
      <c r="F105" s="22"/>
      <c r="H105" s="21"/>
    </row>
    <row r="106" spans="1:8" ht="13.2" x14ac:dyDescent="0.25">
      <c r="A106" s="29"/>
      <c r="B106" s="30"/>
      <c r="C106" s="48"/>
      <c r="D106" s="48"/>
      <c r="E106" s="48"/>
      <c r="F106" s="22"/>
      <c r="H106" s="21"/>
    </row>
    <row r="107" spans="1:8" ht="13.2" x14ac:dyDescent="0.25">
      <c r="A107" s="29" t="s">
        <v>149</v>
      </c>
      <c r="B107" s="30"/>
      <c r="C107" s="48">
        <v>4972</v>
      </c>
      <c r="D107" s="48"/>
      <c r="E107" s="48">
        <v>4972</v>
      </c>
      <c r="F107" s="22"/>
      <c r="H107" s="21"/>
    </row>
    <row r="108" spans="1:8" ht="13.2" x14ac:dyDescent="0.25">
      <c r="A108" s="29"/>
      <c r="B108" s="30"/>
      <c r="C108" s="48"/>
      <c r="D108" s="48"/>
      <c r="E108" s="48"/>
      <c r="F108" s="22"/>
      <c r="H108" s="21"/>
    </row>
    <row r="109" spans="1:8" ht="13.2" x14ac:dyDescent="0.25">
      <c r="A109" s="30" t="s">
        <v>150</v>
      </c>
      <c r="B109" s="29" t="s">
        <v>5</v>
      </c>
      <c r="C109" s="30">
        <v>5523</v>
      </c>
      <c r="D109" s="52"/>
      <c r="E109" s="30">
        <v>5523</v>
      </c>
      <c r="F109" s="22"/>
      <c r="H109" s="21"/>
    </row>
    <row r="110" spans="1:8" ht="13.2" x14ac:dyDescent="0.25">
      <c r="A110" s="30"/>
      <c r="B110" s="29"/>
      <c r="C110" s="30"/>
      <c r="D110" s="52"/>
      <c r="E110" s="30"/>
      <c r="F110" s="22"/>
      <c r="H110" s="21"/>
    </row>
    <row r="111" spans="1:8" ht="13.2" x14ac:dyDescent="0.25">
      <c r="A111" s="30" t="s">
        <v>151</v>
      </c>
      <c r="B111" s="29"/>
      <c r="C111" s="53">
        <v>7733</v>
      </c>
      <c r="D111" s="52"/>
      <c r="E111" s="53">
        <v>7733</v>
      </c>
      <c r="F111" s="22"/>
      <c r="H111" s="21"/>
    </row>
    <row r="112" spans="1:8" ht="13.2" x14ac:dyDescent="0.25">
      <c r="A112" s="30"/>
      <c r="B112" s="29"/>
      <c r="C112" s="30"/>
      <c r="D112" s="52"/>
      <c r="E112" s="30"/>
      <c r="F112" s="22"/>
      <c r="H112" s="21"/>
    </row>
    <row r="113" spans="1:9" ht="13.8" thickBot="1" x14ac:dyDescent="0.3">
      <c r="A113" s="30"/>
      <c r="B113" s="29" t="s">
        <v>8</v>
      </c>
      <c r="C113" s="40">
        <f>SUM(C99:C111)</f>
        <v>43083</v>
      </c>
      <c r="D113" s="48"/>
      <c r="E113" s="40">
        <f>SUM(E99:E111)</f>
        <v>43083</v>
      </c>
      <c r="F113" s="22"/>
      <c r="H113" s="21"/>
    </row>
    <row r="114" spans="1:9" ht="12.6" thickTop="1" x14ac:dyDescent="0.2"/>
    <row r="117" spans="1:9" ht="13.2" x14ac:dyDescent="0.25">
      <c r="A117" s="30"/>
      <c r="B117" s="217" t="s">
        <v>37</v>
      </c>
      <c r="C117" s="217"/>
      <c r="D117" s="217"/>
      <c r="E117" s="217"/>
      <c r="F117" s="22"/>
      <c r="G117" s="22"/>
      <c r="H117" s="21"/>
      <c r="I117" s="24"/>
    </row>
    <row r="118" spans="1:9" ht="13.2" x14ac:dyDescent="0.25">
      <c r="A118" s="30"/>
      <c r="B118" s="217" t="s">
        <v>152</v>
      </c>
      <c r="C118" s="217"/>
      <c r="D118" s="217"/>
      <c r="E118" s="217"/>
      <c r="F118" s="22"/>
      <c r="G118" s="22"/>
      <c r="H118" s="21"/>
      <c r="I118" s="24"/>
    </row>
    <row r="119" spans="1:9" ht="13.2" x14ac:dyDescent="0.25">
      <c r="A119" s="30"/>
      <c r="B119" s="30"/>
      <c r="C119" s="30"/>
      <c r="D119" s="52"/>
      <c r="E119" s="30"/>
      <c r="F119" s="22"/>
      <c r="G119" s="22"/>
      <c r="H119" s="21"/>
      <c r="I119" s="24"/>
    </row>
    <row r="120" spans="1:9" ht="13.2" x14ac:dyDescent="0.25">
      <c r="A120" s="30"/>
      <c r="B120" s="30"/>
      <c r="C120" s="30"/>
      <c r="D120" s="52"/>
      <c r="E120" s="46" t="s">
        <v>6</v>
      </c>
      <c r="F120" s="22"/>
      <c r="G120" s="27"/>
      <c r="H120" s="21"/>
    </row>
    <row r="121" spans="1:9" ht="13.2" x14ac:dyDescent="0.25">
      <c r="A121" s="30"/>
      <c r="B121" s="30"/>
      <c r="C121" s="44" t="s">
        <v>104</v>
      </c>
      <c r="D121" s="123"/>
      <c r="E121" s="57" t="s">
        <v>105</v>
      </c>
      <c r="F121" s="22"/>
      <c r="H121" s="21"/>
    </row>
    <row r="122" spans="1:9" ht="13.2" x14ac:dyDescent="0.25">
      <c r="A122" s="45" t="s">
        <v>9</v>
      </c>
      <c r="B122" s="30"/>
      <c r="C122" s="44"/>
      <c r="D122" s="123"/>
      <c r="E122" s="44"/>
      <c r="F122" s="22"/>
      <c r="H122" s="21"/>
    </row>
    <row r="123" spans="1:9" ht="13.2" x14ac:dyDescent="0.25">
      <c r="A123" s="45"/>
      <c r="B123" s="30"/>
      <c r="C123" s="44"/>
      <c r="D123" s="123"/>
      <c r="E123" s="44"/>
      <c r="F123" s="22"/>
      <c r="H123" s="21"/>
    </row>
    <row r="124" spans="1:9" ht="13.2" x14ac:dyDescent="0.25">
      <c r="A124" s="29" t="s">
        <v>153</v>
      </c>
      <c r="B124" s="30"/>
      <c r="C124" s="46">
        <v>8241</v>
      </c>
      <c r="D124" s="56"/>
      <c r="E124" s="46">
        <v>8241</v>
      </c>
      <c r="F124" s="22"/>
      <c r="H124" s="21"/>
    </row>
    <row r="125" spans="1:9" ht="13.2" x14ac:dyDescent="0.25">
      <c r="A125" s="31"/>
      <c r="B125" s="30"/>
      <c r="C125" s="31"/>
      <c r="D125" s="122"/>
      <c r="E125" s="31"/>
      <c r="F125" s="22"/>
      <c r="H125" s="21"/>
    </row>
    <row r="126" spans="1:9" ht="13.2" x14ac:dyDescent="0.25">
      <c r="A126" s="29" t="s">
        <v>154</v>
      </c>
      <c r="B126" s="30"/>
      <c r="C126" s="50">
        <v>7629</v>
      </c>
      <c r="D126" s="56"/>
      <c r="E126" s="50">
        <v>7629</v>
      </c>
      <c r="F126" s="22"/>
      <c r="H126" s="21"/>
    </row>
    <row r="127" spans="1:9" ht="13.2" x14ac:dyDescent="0.25">
      <c r="A127" s="30"/>
      <c r="B127" s="30"/>
      <c r="C127" s="30"/>
      <c r="D127" s="52"/>
      <c r="E127" s="30"/>
      <c r="F127" s="22"/>
      <c r="H127" s="21"/>
    </row>
    <row r="128" spans="1:9" ht="13.8" thickBot="1" x14ac:dyDescent="0.3">
      <c r="A128" s="29"/>
      <c r="B128" s="29" t="s">
        <v>8</v>
      </c>
      <c r="C128" s="40">
        <f>SUM(C124:C126)</f>
        <v>15870</v>
      </c>
      <c r="D128" s="48"/>
      <c r="E128" s="40">
        <f>SUM(E124:E126)</f>
        <v>15870</v>
      </c>
      <c r="F128" s="22"/>
      <c r="H128" s="21"/>
    </row>
    <row r="129" spans="1:9" ht="12.6" thickTop="1" x14ac:dyDescent="0.2">
      <c r="A129" s="25" t="s">
        <v>155</v>
      </c>
      <c r="B129" s="22"/>
      <c r="C129" s="22"/>
      <c r="D129" s="23"/>
      <c r="E129" s="26" t="s">
        <v>5</v>
      </c>
      <c r="F129" s="22"/>
      <c r="G129" s="26" t="s">
        <v>5</v>
      </c>
      <c r="H129" s="21"/>
      <c r="I129" s="24"/>
    </row>
    <row r="130" spans="1:9" x14ac:dyDescent="0.2">
      <c r="A130" s="25"/>
      <c r="B130" s="22"/>
      <c r="C130" s="22"/>
      <c r="D130" s="23"/>
      <c r="E130" s="26"/>
      <c r="F130" s="22"/>
      <c r="G130" s="26"/>
      <c r="H130" s="21"/>
      <c r="I130" s="24"/>
    </row>
    <row r="132" spans="1:9" ht="13.2" x14ac:dyDescent="0.25">
      <c r="A132" s="30"/>
      <c r="B132" s="217" t="s">
        <v>156</v>
      </c>
      <c r="C132" s="217"/>
      <c r="D132" s="217"/>
      <c r="E132" s="217"/>
      <c r="F132" s="22"/>
      <c r="G132" s="22"/>
      <c r="H132" s="21"/>
      <c r="I132" s="24"/>
    </row>
    <row r="133" spans="1:9" ht="13.2" x14ac:dyDescent="0.25">
      <c r="A133" s="30"/>
      <c r="B133" s="215" t="s">
        <v>157</v>
      </c>
      <c r="C133" s="215"/>
      <c r="D133" s="215"/>
      <c r="E133" s="215"/>
      <c r="F133" s="22"/>
      <c r="G133" s="22"/>
      <c r="H133" s="21"/>
      <c r="I133" s="24"/>
    </row>
    <row r="134" spans="1:9" ht="13.2" x14ac:dyDescent="0.25">
      <c r="A134" s="30"/>
      <c r="B134" s="30"/>
      <c r="C134" s="30"/>
      <c r="D134" s="52"/>
      <c r="E134" s="30"/>
      <c r="F134" s="22"/>
      <c r="G134" s="22"/>
      <c r="H134" s="21"/>
      <c r="I134" s="24"/>
    </row>
    <row r="135" spans="1:9" ht="13.2" x14ac:dyDescent="0.25">
      <c r="A135" s="30"/>
      <c r="B135" s="30"/>
      <c r="C135" s="30"/>
      <c r="D135" s="52"/>
      <c r="E135" s="46" t="s">
        <v>6</v>
      </c>
      <c r="F135" s="22"/>
      <c r="G135" s="27"/>
      <c r="H135" s="21"/>
    </row>
    <row r="136" spans="1:9" ht="13.2" x14ac:dyDescent="0.25">
      <c r="A136" s="30"/>
      <c r="B136" s="30"/>
      <c r="C136" s="44" t="s">
        <v>104</v>
      </c>
      <c r="D136" s="123"/>
      <c r="E136" s="57" t="s">
        <v>105</v>
      </c>
      <c r="F136" s="22"/>
      <c r="H136" s="21"/>
    </row>
    <row r="137" spans="1:9" ht="13.2" x14ac:dyDescent="0.25">
      <c r="A137" s="45" t="s">
        <v>9</v>
      </c>
      <c r="B137" s="30"/>
      <c r="C137" s="31"/>
      <c r="D137" s="122"/>
      <c r="E137" s="31"/>
      <c r="F137" s="22"/>
      <c r="H137" s="21"/>
    </row>
    <row r="138" spans="1:9" ht="13.2" x14ac:dyDescent="0.25">
      <c r="A138" s="31"/>
      <c r="B138" s="30"/>
      <c r="C138" s="30"/>
      <c r="D138" s="52"/>
      <c r="E138" s="30"/>
      <c r="F138" s="22"/>
      <c r="H138" s="21"/>
    </row>
    <row r="139" spans="1:9" ht="13.2" x14ac:dyDescent="0.25">
      <c r="A139" s="54" t="s">
        <v>158</v>
      </c>
      <c r="B139" s="29"/>
      <c r="C139" s="29" t="s">
        <v>5</v>
      </c>
      <c r="D139" s="126"/>
      <c r="E139" s="29" t="s">
        <v>5</v>
      </c>
      <c r="F139" s="22"/>
      <c r="H139" s="21"/>
    </row>
    <row r="140" spans="1:9" ht="13.2" x14ac:dyDescent="0.25">
      <c r="A140" s="29" t="s">
        <v>159</v>
      </c>
      <c r="B140" s="30"/>
      <c r="C140" s="34">
        <v>60000</v>
      </c>
      <c r="D140" s="48"/>
      <c r="E140" s="34">
        <v>60000</v>
      </c>
      <c r="F140" s="22"/>
      <c r="H140" s="21"/>
    </row>
    <row r="141" spans="1:9" ht="13.2" x14ac:dyDescent="0.25">
      <c r="A141" s="29" t="s">
        <v>160</v>
      </c>
      <c r="B141" s="30"/>
      <c r="C141" s="30"/>
      <c r="D141" s="52"/>
      <c r="E141" s="30"/>
      <c r="F141" s="22"/>
      <c r="H141" s="21"/>
    </row>
    <row r="142" spans="1:9" ht="13.2" x14ac:dyDescent="0.25">
      <c r="A142" s="141"/>
      <c r="B142" s="30"/>
      <c r="C142" s="30"/>
      <c r="D142" s="52"/>
      <c r="E142" s="30"/>
      <c r="F142" s="22"/>
      <c r="H142" s="21"/>
    </row>
    <row r="143" spans="1:9" ht="13.2" x14ac:dyDescent="0.25">
      <c r="A143" s="54" t="s">
        <v>161</v>
      </c>
      <c r="B143" s="30"/>
      <c r="C143" s="30"/>
      <c r="D143" s="52"/>
      <c r="E143" s="30"/>
      <c r="F143" s="22"/>
      <c r="H143" s="21"/>
    </row>
    <row r="144" spans="1:9" ht="13.2" x14ac:dyDescent="0.25">
      <c r="A144" s="29" t="s">
        <v>162</v>
      </c>
      <c r="B144" s="30"/>
      <c r="C144" s="34">
        <v>5395</v>
      </c>
      <c r="D144" s="48"/>
      <c r="E144" s="34">
        <v>5395</v>
      </c>
      <c r="F144" s="22"/>
      <c r="H144" s="21"/>
    </row>
    <row r="145" spans="1:9" ht="13.2" x14ac:dyDescent="0.25">
      <c r="A145" s="29" t="s">
        <v>163</v>
      </c>
      <c r="B145" s="30"/>
      <c r="C145" s="34">
        <v>7200</v>
      </c>
      <c r="D145" s="48"/>
      <c r="E145" s="34">
        <v>7200</v>
      </c>
      <c r="F145" s="22"/>
      <c r="H145" s="21"/>
    </row>
    <row r="146" spans="1:9" ht="13.2" x14ac:dyDescent="0.25">
      <c r="A146" s="29" t="s">
        <v>164</v>
      </c>
      <c r="B146" s="30"/>
      <c r="C146" s="34">
        <v>1399</v>
      </c>
      <c r="D146" s="48"/>
      <c r="E146" s="34">
        <v>1399</v>
      </c>
      <c r="F146" s="22"/>
      <c r="H146" s="21"/>
    </row>
    <row r="147" spans="1:9" ht="13.2" x14ac:dyDescent="0.25">
      <c r="A147" s="29" t="s">
        <v>165</v>
      </c>
      <c r="B147" s="30"/>
      <c r="C147" s="34">
        <v>7176</v>
      </c>
      <c r="D147" s="48"/>
      <c r="E147" s="34">
        <v>7176</v>
      </c>
      <c r="F147" s="22"/>
      <c r="H147" s="21"/>
    </row>
    <row r="148" spans="1:9" ht="13.2" x14ac:dyDescent="0.25">
      <c r="A148" s="29" t="s">
        <v>166</v>
      </c>
      <c r="B148" s="30"/>
      <c r="C148" s="34">
        <v>805</v>
      </c>
      <c r="D148" s="48"/>
      <c r="E148" s="34">
        <v>805</v>
      </c>
      <c r="F148" s="22"/>
      <c r="H148" s="21"/>
    </row>
    <row r="149" spans="1:9" ht="13.2" x14ac:dyDescent="0.25">
      <c r="A149" s="30" t="s">
        <v>167</v>
      </c>
      <c r="B149" s="30"/>
      <c r="C149" s="30">
        <v>0</v>
      </c>
      <c r="D149" s="52"/>
      <c r="E149" s="30">
        <v>0</v>
      </c>
      <c r="F149" s="22"/>
      <c r="H149" s="21"/>
    </row>
    <row r="150" spans="1:9" ht="13.2" x14ac:dyDescent="0.25">
      <c r="A150" s="30"/>
      <c r="B150" s="30"/>
      <c r="C150" s="30"/>
      <c r="D150" s="52"/>
      <c r="E150" s="30"/>
      <c r="F150" s="22"/>
      <c r="H150" s="21"/>
    </row>
    <row r="151" spans="1:9" ht="13.2" x14ac:dyDescent="0.25">
      <c r="A151" s="54" t="s">
        <v>168</v>
      </c>
      <c r="B151" s="30"/>
      <c r="C151" s="30"/>
      <c r="D151" s="52"/>
      <c r="E151" s="30"/>
      <c r="F151" s="22"/>
      <c r="H151" s="21"/>
    </row>
    <row r="152" spans="1:9" ht="13.2" x14ac:dyDescent="0.25">
      <c r="A152" s="29" t="s">
        <v>169</v>
      </c>
      <c r="B152" s="30"/>
      <c r="C152" s="34">
        <v>8000</v>
      </c>
      <c r="D152" s="48"/>
      <c r="E152" s="34">
        <v>6142</v>
      </c>
      <c r="F152" s="22"/>
      <c r="H152" s="21"/>
    </row>
    <row r="153" spans="1:9" ht="13.2" x14ac:dyDescent="0.25">
      <c r="A153" s="29" t="s">
        <v>170</v>
      </c>
      <c r="B153" s="30"/>
      <c r="C153" s="34">
        <v>450</v>
      </c>
      <c r="D153" s="48"/>
      <c r="E153" s="34">
        <v>300</v>
      </c>
      <c r="F153" s="22"/>
      <c r="H153" s="21"/>
    </row>
    <row r="154" spans="1:9" ht="13.2" x14ac:dyDescent="0.25">
      <c r="A154" s="29" t="s">
        <v>171</v>
      </c>
      <c r="B154" s="30"/>
      <c r="C154" s="34">
        <v>5000</v>
      </c>
      <c r="D154" s="48"/>
      <c r="E154" s="34">
        <v>5000</v>
      </c>
      <c r="F154" s="22"/>
      <c r="H154" s="21"/>
    </row>
    <row r="155" spans="1:9" ht="13.2" x14ac:dyDescent="0.25">
      <c r="A155" s="29" t="s">
        <v>172</v>
      </c>
      <c r="B155" s="30"/>
      <c r="C155" s="34">
        <v>3000</v>
      </c>
      <c r="D155" s="48"/>
      <c r="E155" s="34">
        <v>3000</v>
      </c>
      <c r="F155" s="22"/>
      <c r="H155" s="21"/>
    </row>
    <row r="156" spans="1:9" ht="13.2" x14ac:dyDescent="0.25">
      <c r="A156" s="29" t="s">
        <v>173</v>
      </c>
      <c r="B156" s="30"/>
      <c r="C156" s="38">
        <v>2000</v>
      </c>
      <c r="D156" s="48"/>
      <c r="E156" s="38">
        <v>2000</v>
      </c>
      <c r="F156" s="22"/>
      <c r="H156" s="21"/>
    </row>
    <row r="157" spans="1:9" ht="13.2" x14ac:dyDescent="0.25">
      <c r="A157" s="30"/>
      <c r="B157" s="30"/>
      <c r="C157" s="52" t="s">
        <v>5</v>
      </c>
      <c r="D157" s="52"/>
      <c r="E157" s="52" t="s">
        <v>5</v>
      </c>
      <c r="F157" s="22"/>
      <c r="H157" s="21"/>
    </row>
    <row r="158" spans="1:9" ht="13.8" thickBot="1" x14ac:dyDescent="0.3">
      <c r="A158" s="29" t="s">
        <v>5</v>
      </c>
      <c r="B158" s="29" t="s">
        <v>8</v>
      </c>
      <c r="C158" s="40">
        <f>SUM(C140:C156)</f>
        <v>100425</v>
      </c>
      <c r="D158" s="48"/>
      <c r="E158" s="40">
        <f>SUM(E140:E156)</f>
        <v>98417</v>
      </c>
      <c r="F158" s="22"/>
      <c r="H158" s="21"/>
    </row>
    <row r="159" spans="1:9" ht="12.6" thickTop="1" x14ac:dyDescent="0.2">
      <c r="A159" s="25" t="s">
        <v>5</v>
      </c>
      <c r="B159" s="25"/>
      <c r="C159" s="41"/>
      <c r="D159" s="41"/>
      <c r="E159" s="41"/>
      <c r="F159" s="22"/>
      <c r="H159" s="21"/>
      <c r="I159" s="24"/>
    </row>
    <row r="162" spans="1:9" ht="13.2" x14ac:dyDescent="0.25">
      <c r="A162" s="29" t="s">
        <v>5</v>
      </c>
      <c r="B162" s="215" t="s">
        <v>174</v>
      </c>
      <c r="C162" s="215"/>
      <c r="D162" s="215"/>
      <c r="E162" s="215"/>
      <c r="F162" s="22"/>
      <c r="G162" s="22"/>
      <c r="H162" s="21"/>
      <c r="I162" s="24"/>
    </row>
    <row r="163" spans="1:9" ht="13.2" x14ac:dyDescent="0.25">
      <c r="A163" s="30"/>
      <c r="B163" s="217" t="s">
        <v>175</v>
      </c>
      <c r="C163" s="217"/>
      <c r="D163" s="217"/>
      <c r="E163" s="217"/>
      <c r="F163" s="22"/>
      <c r="G163" s="22"/>
      <c r="H163" s="21"/>
      <c r="I163" s="24"/>
    </row>
    <row r="164" spans="1:9" ht="13.2" x14ac:dyDescent="0.25">
      <c r="A164" s="30"/>
      <c r="B164" s="30"/>
      <c r="C164" s="30"/>
      <c r="D164" s="52"/>
      <c r="E164" s="30"/>
      <c r="F164" s="22"/>
      <c r="G164" s="22"/>
      <c r="H164" s="21"/>
      <c r="I164" s="24"/>
    </row>
    <row r="165" spans="1:9" ht="13.2" x14ac:dyDescent="0.25">
      <c r="A165" s="30"/>
      <c r="B165" s="30"/>
      <c r="C165" s="30"/>
      <c r="D165" s="52"/>
      <c r="E165" s="46" t="s">
        <v>6</v>
      </c>
      <c r="F165" s="22"/>
      <c r="G165" s="27"/>
      <c r="H165" s="21"/>
    </row>
    <row r="166" spans="1:9" ht="13.2" x14ac:dyDescent="0.25">
      <c r="B166" s="30"/>
      <c r="C166" s="44" t="s">
        <v>104</v>
      </c>
      <c r="D166" s="123"/>
      <c r="E166" s="57" t="s">
        <v>105</v>
      </c>
      <c r="F166" s="22"/>
      <c r="H166" s="21"/>
    </row>
    <row r="167" spans="1:9" ht="13.2" x14ac:dyDescent="0.25">
      <c r="A167" s="45" t="s">
        <v>9</v>
      </c>
      <c r="B167" s="30"/>
      <c r="C167" s="44"/>
      <c r="D167" s="123"/>
      <c r="E167" s="57"/>
      <c r="F167" s="22"/>
      <c r="H167" s="21"/>
    </row>
    <row r="168" spans="1:9" ht="13.2" x14ac:dyDescent="0.25">
      <c r="A168" s="45"/>
      <c r="B168" s="30"/>
      <c r="C168" s="45"/>
      <c r="D168" s="125"/>
      <c r="E168" s="45"/>
      <c r="F168" s="22"/>
      <c r="H168" s="21"/>
    </row>
    <row r="169" spans="1:9" ht="13.2" x14ac:dyDescent="0.25">
      <c r="A169" s="30" t="s">
        <v>176</v>
      </c>
      <c r="B169" s="30" t="s">
        <v>5</v>
      </c>
      <c r="C169" s="34">
        <v>0</v>
      </c>
      <c r="D169" s="48"/>
      <c r="E169" s="34">
        <v>0</v>
      </c>
      <c r="F169" s="22"/>
      <c r="H169" s="21"/>
    </row>
    <row r="170" spans="1:9" ht="13.2" x14ac:dyDescent="0.25">
      <c r="A170" s="30"/>
      <c r="B170" s="30"/>
      <c r="C170" s="30"/>
      <c r="D170" s="52"/>
      <c r="E170" s="30"/>
      <c r="F170" s="22"/>
      <c r="H170" s="21"/>
    </row>
    <row r="171" spans="1:9" ht="13.2" x14ac:dyDescent="0.25">
      <c r="A171" s="29" t="s">
        <v>177</v>
      </c>
      <c r="B171" s="30"/>
      <c r="C171" s="34">
        <v>59575</v>
      </c>
      <c r="D171" s="48"/>
      <c r="E171" s="34">
        <v>59575</v>
      </c>
      <c r="F171" s="22"/>
      <c r="H171" s="21"/>
    </row>
    <row r="172" spans="1:9" ht="13.2" x14ac:dyDescent="0.25">
      <c r="A172" s="30"/>
      <c r="B172" s="30"/>
      <c r="C172" s="30"/>
      <c r="D172" s="52"/>
      <c r="E172" s="30"/>
      <c r="F172" s="22"/>
      <c r="H172" s="21"/>
    </row>
    <row r="173" spans="1:9" ht="13.2" x14ac:dyDescent="0.25">
      <c r="A173" s="30" t="s">
        <v>178</v>
      </c>
      <c r="B173" s="30"/>
      <c r="C173" s="30">
        <v>52895</v>
      </c>
      <c r="D173" s="52"/>
      <c r="E173" s="30">
        <v>52895</v>
      </c>
      <c r="F173" s="22"/>
      <c r="H173" s="21"/>
    </row>
    <row r="174" spans="1:9" ht="13.2" x14ac:dyDescent="0.25">
      <c r="A174" s="30"/>
      <c r="B174" s="30"/>
      <c r="C174" s="30"/>
      <c r="D174" s="52"/>
      <c r="E174" s="30"/>
      <c r="F174" s="22"/>
      <c r="H174" s="21"/>
    </row>
    <row r="175" spans="1:9" ht="13.2" x14ac:dyDescent="0.25">
      <c r="A175" s="30" t="s">
        <v>179</v>
      </c>
      <c r="B175" s="30"/>
      <c r="C175" s="30">
        <v>15167</v>
      </c>
      <c r="D175" s="52"/>
      <c r="E175" s="30">
        <v>15167</v>
      </c>
      <c r="F175" s="22"/>
      <c r="H175" s="21"/>
    </row>
    <row r="176" spans="1:9" ht="13.2" x14ac:dyDescent="0.25">
      <c r="A176" s="30"/>
      <c r="B176" s="30"/>
      <c r="C176" s="30"/>
      <c r="D176" s="52"/>
      <c r="E176" s="30"/>
      <c r="F176" s="22"/>
      <c r="H176" s="21"/>
    </row>
    <row r="177" spans="1:9" ht="13.2" x14ac:dyDescent="0.25">
      <c r="A177" s="29" t="s">
        <v>180</v>
      </c>
      <c r="B177" s="30"/>
      <c r="C177" s="34">
        <v>2009</v>
      </c>
      <c r="D177" s="48"/>
      <c r="E177" s="34">
        <v>2009</v>
      </c>
      <c r="F177" s="22"/>
      <c r="H177" s="21"/>
    </row>
    <row r="178" spans="1:9" ht="13.2" x14ac:dyDescent="0.25">
      <c r="A178" s="30"/>
      <c r="B178" s="30"/>
      <c r="C178" s="30"/>
      <c r="D178" s="52"/>
      <c r="E178" s="30"/>
      <c r="F178" s="22"/>
      <c r="H178" s="21"/>
    </row>
    <row r="179" spans="1:9" ht="13.2" x14ac:dyDescent="0.25">
      <c r="A179" s="29" t="s">
        <v>181</v>
      </c>
      <c r="B179" s="30"/>
      <c r="C179" s="34">
        <v>1004</v>
      </c>
      <c r="D179" s="48"/>
      <c r="E179" s="34">
        <v>1004</v>
      </c>
      <c r="F179" s="22"/>
      <c r="H179" s="21"/>
    </row>
    <row r="180" spans="1:9" ht="13.2" x14ac:dyDescent="0.25">
      <c r="A180" s="30"/>
      <c r="B180" s="30"/>
      <c r="C180" s="30"/>
      <c r="D180" s="52"/>
      <c r="E180" s="30"/>
      <c r="F180" s="22"/>
      <c r="H180" s="21"/>
    </row>
    <row r="181" spans="1:9" ht="13.2" x14ac:dyDescent="0.25">
      <c r="A181" s="29" t="s">
        <v>182</v>
      </c>
      <c r="B181" s="30"/>
      <c r="C181" s="34">
        <v>4017</v>
      </c>
      <c r="D181" s="48"/>
      <c r="E181" s="34">
        <v>4017</v>
      </c>
      <c r="F181" s="22"/>
      <c r="H181" s="21"/>
    </row>
    <row r="182" spans="1:9" ht="13.2" x14ac:dyDescent="0.25">
      <c r="A182" s="30"/>
      <c r="B182" s="30"/>
      <c r="C182" s="30"/>
      <c r="D182" s="52"/>
      <c r="E182" s="30"/>
      <c r="F182" s="22"/>
      <c r="H182" s="21"/>
    </row>
    <row r="183" spans="1:9" ht="13.2" x14ac:dyDescent="0.25">
      <c r="A183" s="29" t="s">
        <v>183</v>
      </c>
      <c r="B183" s="30"/>
      <c r="C183" s="34">
        <v>2925</v>
      </c>
      <c r="D183" s="48"/>
      <c r="E183" s="34">
        <v>2925</v>
      </c>
      <c r="F183" s="22"/>
      <c r="H183" s="21"/>
    </row>
    <row r="184" spans="1:9" ht="13.2" x14ac:dyDescent="0.25">
      <c r="A184" s="30"/>
      <c r="B184" s="30"/>
      <c r="C184" s="30"/>
      <c r="D184" s="52"/>
      <c r="E184" s="30"/>
      <c r="F184" s="22"/>
      <c r="H184" s="21"/>
    </row>
    <row r="185" spans="1:9" ht="13.2" x14ac:dyDescent="0.25">
      <c r="A185" s="29" t="s">
        <v>184</v>
      </c>
      <c r="B185" s="30"/>
      <c r="C185" s="34">
        <v>2925</v>
      </c>
      <c r="D185" s="48"/>
      <c r="E185" s="34">
        <v>2925</v>
      </c>
      <c r="F185" s="22"/>
      <c r="H185" s="21"/>
    </row>
    <row r="186" spans="1:9" ht="13.2" x14ac:dyDescent="0.25">
      <c r="A186" s="30"/>
      <c r="B186" s="30"/>
      <c r="C186" s="30"/>
      <c r="D186" s="52"/>
      <c r="E186" s="30"/>
      <c r="F186" s="22"/>
      <c r="H186" s="21"/>
    </row>
    <row r="187" spans="1:9" ht="13.2" x14ac:dyDescent="0.25">
      <c r="A187" s="29" t="s">
        <v>185</v>
      </c>
      <c r="B187" s="30"/>
      <c r="C187" s="48">
        <v>5850</v>
      </c>
      <c r="D187" s="48"/>
      <c r="E187" s="48">
        <v>5850</v>
      </c>
      <c r="F187" s="22"/>
      <c r="H187" s="21"/>
    </row>
    <row r="188" spans="1:9" ht="13.2" x14ac:dyDescent="0.25">
      <c r="A188" s="29"/>
      <c r="B188" s="30"/>
      <c r="C188" s="48"/>
      <c r="D188" s="48"/>
      <c r="E188" s="48"/>
      <c r="F188" s="22"/>
      <c r="H188" s="21"/>
    </row>
    <row r="189" spans="1:9" ht="13.2" x14ac:dyDescent="0.25">
      <c r="A189" s="29" t="s">
        <v>186</v>
      </c>
      <c r="B189" s="30"/>
      <c r="C189" s="38">
        <v>49267</v>
      </c>
      <c r="D189" s="48"/>
      <c r="E189" s="38">
        <v>10170</v>
      </c>
      <c r="F189" s="22"/>
      <c r="H189" s="21"/>
    </row>
    <row r="190" spans="1:9" ht="13.2" x14ac:dyDescent="0.25">
      <c r="A190" s="29" t="s">
        <v>5</v>
      </c>
      <c r="B190" s="30"/>
      <c r="C190" s="30"/>
      <c r="D190" s="52"/>
      <c r="E190" s="30"/>
      <c r="F190" s="22"/>
      <c r="H190" s="21"/>
    </row>
    <row r="191" spans="1:9" ht="13.8" thickBot="1" x14ac:dyDescent="0.3">
      <c r="A191" s="29" t="s">
        <v>5</v>
      </c>
      <c r="B191" s="29" t="s">
        <v>8</v>
      </c>
      <c r="C191" s="40">
        <f>SUM(C169:C189)</f>
        <v>195634</v>
      </c>
      <c r="D191" s="48"/>
      <c r="E191" s="40">
        <f>SUM(E169:E189)</f>
        <v>156537</v>
      </c>
      <c r="F191" s="22"/>
      <c r="H191" s="21"/>
    </row>
    <row r="192" spans="1:9" ht="12.6" thickTop="1" x14ac:dyDescent="0.2">
      <c r="A192" s="25"/>
      <c r="B192" s="25"/>
      <c r="C192" s="22"/>
      <c r="D192" s="23"/>
      <c r="E192" s="41"/>
      <c r="F192" s="22"/>
      <c r="G192" s="41"/>
      <c r="H192" s="21"/>
      <c r="I192" s="24"/>
    </row>
    <row r="195" spans="1:9" ht="13.2" x14ac:dyDescent="0.25">
      <c r="A195" s="30"/>
      <c r="B195" s="217" t="s">
        <v>190</v>
      </c>
      <c r="C195" s="217"/>
      <c r="D195" s="217"/>
      <c r="E195" s="217"/>
      <c r="F195" s="22"/>
      <c r="G195" s="22"/>
      <c r="H195" s="21"/>
      <c r="I195" s="24"/>
    </row>
    <row r="196" spans="1:9" ht="13.2" x14ac:dyDescent="0.25">
      <c r="A196" s="30"/>
      <c r="B196" s="215" t="s">
        <v>189</v>
      </c>
      <c r="C196" s="215"/>
      <c r="D196" s="215"/>
      <c r="E196" s="215"/>
      <c r="F196" s="22"/>
      <c r="G196" s="22"/>
      <c r="H196" s="21"/>
      <c r="I196" s="24"/>
    </row>
    <row r="197" spans="1:9" ht="13.2" x14ac:dyDescent="0.25">
      <c r="A197" s="30"/>
      <c r="B197" s="30"/>
      <c r="C197" s="30"/>
      <c r="D197" s="52"/>
      <c r="E197" s="30"/>
      <c r="F197" s="22"/>
      <c r="G197" s="22"/>
      <c r="H197" s="21"/>
      <c r="I197" s="24"/>
    </row>
    <row r="198" spans="1:9" ht="13.2" x14ac:dyDescent="0.25">
      <c r="A198" s="30"/>
      <c r="B198" s="30"/>
      <c r="C198" s="30"/>
      <c r="D198" s="52"/>
      <c r="E198" s="46" t="s">
        <v>6</v>
      </c>
      <c r="F198" s="22"/>
      <c r="G198" s="27"/>
      <c r="H198" s="21"/>
    </row>
    <row r="199" spans="1:9" ht="13.2" x14ac:dyDescent="0.25">
      <c r="A199" s="30"/>
      <c r="B199" s="30"/>
      <c r="C199" s="44" t="s">
        <v>104</v>
      </c>
      <c r="D199" s="123"/>
      <c r="E199" s="57" t="s">
        <v>105</v>
      </c>
      <c r="F199" s="22"/>
      <c r="H199" s="21"/>
    </row>
    <row r="200" spans="1:9" ht="13.2" x14ac:dyDescent="0.25">
      <c r="A200" s="45" t="s">
        <v>9</v>
      </c>
      <c r="B200" s="30"/>
      <c r="C200" s="31"/>
      <c r="D200" s="122"/>
      <c r="E200" s="31"/>
      <c r="F200" s="22"/>
      <c r="H200" s="21"/>
    </row>
    <row r="201" spans="1:9" ht="13.2" x14ac:dyDescent="0.25">
      <c r="A201" s="31"/>
      <c r="B201" s="30"/>
      <c r="C201" s="30"/>
      <c r="D201" s="52"/>
      <c r="E201" s="30"/>
      <c r="F201" s="22"/>
      <c r="H201" s="21"/>
    </row>
    <row r="202" spans="1:9" ht="13.2" x14ac:dyDescent="0.25">
      <c r="A202" s="29" t="s">
        <v>187</v>
      </c>
      <c r="B202" s="30"/>
      <c r="C202" s="34">
        <v>16169</v>
      </c>
      <c r="D202" s="48"/>
      <c r="E202" s="34">
        <v>16169</v>
      </c>
      <c r="F202" s="22"/>
      <c r="H202" s="21"/>
    </row>
    <row r="203" spans="1:9" ht="13.2" x14ac:dyDescent="0.25">
      <c r="A203" s="30"/>
      <c r="B203" s="30"/>
      <c r="C203" s="29" t="s">
        <v>5</v>
      </c>
      <c r="D203" s="126"/>
      <c r="E203" s="29" t="s">
        <v>5</v>
      </c>
      <c r="F203" s="22"/>
      <c r="H203" s="21"/>
    </row>
    <row r="204" spans="1:9" ht="13.2" x14ac:dyDescent="0.25">
      <c r="A204" s="29" t="s">
        <v>188</v>
      </c>
      <c r="B204" s="30"/>
      <c r="C204" s="38">
        <v>6430</v>
      </c>
      <c r="D204" s="48"/>
      <c r="E204" s="38">
        <v>6430</v>
      </c>
      <c r="F204" s="22"/>
      <c r="H204" s="21"/>
    </row>
    <row r="205" spans="1:9" ht="13.2" x14ac:dyDescent="0.25">
      <c r="A205" s="30"/>
      <c r="B205" s="30"/>
      <c r="C205" s="31" t="s">
        <v>5</v>
      </c>
      <c r="D205" s="122"/>
      <c r="E205" s="31" t="s">
        <v>5</v>
      </c>
      <c r="F205" s="22"/>
      <c r="H205" s="21"/>
    </row>
    <row r="206" spans="1:9" ht="13.8" thickBot="1" x14ac:dyDescent="0.3">
      <c r="A206" s="30"/>
      <c r="B206" s="29" t="s">
        <v>8</v>
      </c>
      <c r="C206" s="40">
        <f>SUM(C202:C204)</f>
        <v>22599</v>
      </c>
      <c r="D206" s="48"/>
      <c r="E206" s="40">
        <f>SUM(E202:E204)</f>
        <v>22599</v>
      </c>
      <c r="F206" s="22"/>
      <c r="H206" s="21"/>
    </row>
    <row r="207" spans="1:9" ht="12.6" thickTop="1" x14ac:dyDescent="0.2"/>
    <row r="210" spans="1:9" ht="13.2" x14ac:dyDescent="0.25">
      <c r="A210" s="30"/>
      <c r="B210" s="216" t="s">
        <v>191</v>
      </c>
      <c r="C210" s="216"/>
      <c r="D210" s="216"/>
      <c r="E210" s="216"/>
      <c r="F210" s="22"/>
      <c r="G210" s="23"/>
      <c r="H210" s="21"/>
      <c r="I210" s="24"/>
    </row>
    <row r="211" spans="1:9" ht="13.2" x14ac:dyDescent="0.25">
      <c r="A211" s="30"/>
      <c r="B211" s="217" t="s">
        <v>192</v>
      </c>
      <c r="C211" s="217"/>
      <c r="D211" s="217"/>
      <c r="E211" s="217"/>
      <c r="F211" s="22"/>
      <c r="G211" s="22"/>
      <c r="H211" s="21"/>
      <c r="I211" s="24"/>
    </row>
    <row r="212" spans="1:9" ht="13.2" x14ac:dyDescent="0.25">
      <c r="A212" s="30"/>
      <c r="B212" s="30"/>
      <c r="C212" s="30"/>
      <c r="D212" s="52"/>
      <c r="E212" s="30"/>
      <c r="F212" s="22"/>
      <c r="G212" s="22"/>
      <c r="H212" s="21"/>
      <c r="I212" s="24"/>
    </row>
    <row r="213" spans="1:9" ht="13.2" x14ac:dyDescent="0.25">
      <c r="A213" s="30"/>
      <c r="B213" s="30"/>
      <c r="C213" s="30"/>
      <c r="D213" s="52"/>
      <c r="E213" s="46" t="s">
        <v>6</v>
      </c>
      <c r="F213" s="22"/>
      <c r="G213" s="27" t="s">
        <v>155</v>
      </c>
      <c r="H213" s="21"/>
    </row>
    <row r="214" spans="1:9" ht="13.2" x14ac:dyDescent="0.25">
      <c r="B214" s="30"/>
      <c r="C214" s="44" t="s">
        <v>104</v>
      </c>
      <c r="D214" s="123"/>
      <c r="E214" s="57" t="s">
        <v>105</v>
      </c>
      <c r="F214" s="22"/>
      <c r="H214" s="21"/>
    </row>
    <row r="215" spans="1:9" ht="13.2" x14ac:dyDescent="0.25">
      <c r="A215" s="45" t="s">
        <v>9</v>
      </c>
      <c r="B215" s="30"/>
      <c r="C215" s="44"/>
      <c r="D215" s="123"/>
      <c r="E215" s="57"/>
      <c r="F215" s="22"/>
      <c r="H215" s="21"/>
    </row>
    <row r="216" spans="1:9" ht="13.2" x14ac:dyDescent="0.25">
      <c r="A216" s="45"/>
      <c r="B216" s="30"/>
      <c r="C216" s="45"/>
      <c r="D216" s="125"/>
      <c r="E216" s="45"/>
      <c r="F216" s="22"/>
      <c r="H216" s="21"/>
    </row>
    <row r="217" spans="1:9" ht="13.2" x14ac:dyDescent="0.25">
      <c r="A217" s="30" t="s">
        <v>68</v>
      </c>
      <c r="B217" s="30" t="s">
        <v>5</v>
      </c>
      <c r="C217" s="46">
        <v>556</v>
      </c>
      <c r="D217" s="56"/>
      <c r="E217" s="46">
        <v>556</v>
      </c>
      <c r="F217" s="22"/>
      <c r="H217" s="21"/>
    </row>
    <row r="218" spans="1:9" ht="13.2" x14ac:dyDescent="0.25">
      <c r="A218" s="30"/>
      <c r="B218" s="30"/>
      <c r="C218" s="46"/>
      <c r="D218" s="56"/>
      <c r="E218" s="46"/>
      <c r="F218" s="22"/>
      <c r="H218" s="21"/>
    </row>
    <row r="219" spans="1:9" ht="13.2" x14ac:dyDescent="0.25">
      <c r="A219" s="30" t="s">
        <v>69</v>
      </c>
      <c r="B219" s="30"/>
      <c r="C219" s="46">
        <v>0</v>
      </c>
      <c r="D219" s="56"/>
      <c r="E219" s="46">
        <v>0</v>
      </c>
      <c r="F219" s="22"/>
      <c r="H219" s="21"/>
    </row>
    <row r="220" spans="1:9" ht="13.2" x14ac:dyDescent="0.25">
      <c r="A220" s="30"/>
      <c r="B220" s="30"/>
      <c r="C220" s="46"/>
      <c r="D220" s="56"/>
      <c r="E220" s="46"/>
      <c r="F220" s="22"/>
      <c r="H220" s="21"/>
    </row>
    <row r="221" spans="1:9" ht="13.2" x14ac:dyDescent="0.25">
      <c r="A221" s="29" t="s">
        <v>67</v>
      </c>
      <c r="B221" s="30" t="s">
        <v>5</v>
      </c>
      <c r="C221" s="50">
        <v>0</v>
      </c>
      <c r="D221" s="56"/>
      <c r="E221" s="50">
        <v>0</v>
      </c>
      <c r="F221" s="22"/>
      <c r="H221" s="21"/>
    </row>
    <row r="222" spans="1:9" ht="13.2" x14ac:dyDescent="0.25">
      <c r="A222" s="30"/>
      <c r="B222" s="30"/>
      <c r="C222" s="56"/>
      <c r="D222" s="56"/>
      <c r="E222" s="56"/>
      <c r="F222" s="22"/>
      <c r="H222" s="21"/>
    </row>
    <row r="223" spans="1:9" ht="13.8" thickBot="1" x14ac:dyDescent="0.3">
      <c r="A223" s="29"/>
      <c r="B223" s="30" t="s">
        <v>8</v>
      </c>
      <c r="C223" s="51">
        <f>SUM(C217:C221)</f>
        <v>556</v>
      </c>
      <c r="D223" s="52"/>
      <c r="E223" s="51">
        <f>SUM(E217:E221)</f>
        <v>556</v>
      </c>
      <c r="F223" s="22"/>
      <c r="H223" s="21"/>
    </row>
    <row r="224" spans="1:9" ht="12.6" thickTop="1" x14ac:dyDescent="0.2">
      <c r="A224" s="22"/>
      <c r="B224" s="22"/>
      <c r="C224" s="23"/>
      <c r="D224" s="23"/>
      <c r="E224" s="24"/>
      <c r="F224" s="22"/>
      <c r="H224" s="21"/>
    </row>
    <row r="227" spans="1:9" ht="13.2" x14ac:dyDescent="0.25">
      <c r="A227" s="30"/>
      <c r="B227" s="221" t="s">
        <v>206</v>
      </c>
      <c r="C227" s="221"/>
      <c r="D227" s="221"/>
      <c r="E227" s="221"/>
      <c r="F227" s="58"/>
      <c r="G227" s="22"/>
      <c r="H227" s="21"/>
      <c r="I227" s="24"/>
    </row>
    <row r="228" spans="1:9" ht="13.2" x14ac:dyDescent="0.25">
      <c r="A228" s="30"/>
      <c r="B228" s="215" t="s">
        <v>194</v>
      </c>
      <c r="C228" s="215"/>
      <c r="D228" s="215"/>
      <c r="E228" s="215"/>
      <c r="F228" s="22"/>
      <c r="G228" s="22"/>
      <c r="H228" s="21"/>
      <c r="I228" s="24"/>
    </row>
    <row r="229" spans="1:9" ht="13.2" x14ac:dyDescent="0.25">
      <c r="A229" s="30"/>
      <c r="B229" s="30"/>
      <c r="C229" s="30"/>
      <c r="D229" s="52"/>
      <c r="E229" s="30"/>
      <c r="F229" s="22"/>
      <c r="G229" s="22"/>
      <c r="H229" s="21"/>
      <c r="I229" s="24"/>
    </row>
    <row r="230" spans="1:9" ht="13.2" x14ac:dyDescent="0.25">
      <c r="A230" s="30"/>
      <c r="B230" s="30"/>
      <c r="C230" s="30"/>
      <c r="D230" s="52"/>
      <c r="E230" s="46" t="s">
        <v>6</v>
      </c>
      <c r="F230" s="22"/>
      <c r="G230" s="21"/>
      <c r="H230" s="21"/>
    </row>
    <row r="231" spans="1:9" ht="13.2" x14ac:dyDescent="0.25">
      <c r="B231" s="30"/>
      <c r="C231" s="44" t="s">
        <v>104</v>
      </c>
      <c r="D231" s="123"/>
      <c r="E231" s="57" t="s">
        <v>105</v>
      </c>
      <c r="F231" s="22"/>
      <c r="H231" s="21"/>
    </row>
    <row r="232" spans="1:9" ht="13.2" x14ac:dyDescent="0.25">
      <c r="A232" s="45" t="s">
        <v>9</v>
      </c>
      <c r="B232" s="30"/>
      <c r="C232" s="44"/>
      <c r="D232" s="123"/>
      <c r="E232" s="57"/>
      <c r="F232" s="22"/>
      <c r="H232" s="21"/>
    </row>
    <row r="233" spans="1:9" ht="13.2" x14ac:dyDescent="0.25">
      <c r="A233" s="31"/>
      <c r="B233" s="30"/>
      <c r="C233" s="31"/>
      <c r="D233" s="122"/>
      <c r="E233" s="31"/>
      <c r="F233" s="22"/>
      <c r="H233" s="21"/>
    </row>
    <row r="234" spans="1:9" ht="13.2" x14ac:dyDescent="0.25">
      <c r="A234" s="30" t="s">
        <v>195</v>
      </c>
      <c r="B234" s="30"/>
      <c r="C234" s="30">
        <v>19444</v>
      </c>
      <c r="D234" s="52"/>
      <c r="E234" s="30">
        <v>19444</v>
      </c>
      <c r="F234" s="22"/>
      <c r="H234" s="21"/>
    </row>
    <row r="235" spans="1:9" ht="13.2" x14ac:dyDescent="0.25">
      <c r="A235" s="29" t="s">
        <v>5</v>
      </c>
      <c r="B235" s="30"/>
      <c r="C235" s="30"/>
      <c r="D235" s="52"/>
      <c r="E235" s="30"/>
      <c r="F235" s="22"/>
      <c r="H235" s="21"/>
    </row>
    <row r="236" spans="1:9" ht="13.2" x14ac:dyDescent="0.25">
      <c r="A236" s="29" t="s">
        <v>196</v>
      </c>
      <c r="B236" s="30"/>
      <c r="C236" s="48">
        <v>553</v>
      </c>
      <c r="D236" s="48"/>
      <c r="E236" s="48">
        <v>553</v>
      </c>
      <c r="F236" s="22"/>
      <c r="H236" s="21"/>
    </row>
    <row r="237" spans="1:9" ht="13.2" x14ac:dyDescent="0.25">
      <c r="A237" s="29"/>
      <c r="B237" s="30"/>
      <c r="C237" s="48"/>
      <c r="D237" s="48"/>
      <c r="E237" s="48"/>
      <c r="F237" s="22"/>
      <c r="H237" s="21"/>
    </row>
    <row r="238" spans="1:9" ht="13.2" x14ac:dyDescent="0.25">
      <c r="A238" s="29" t="s">
        <v>197</v>
      </c>
      <c r="B238" s="30"/>
      <c r="C238" s="48">
        <v>568</v>
      </c>
      <c r="D238" s="48"/>
      <c r="E238" s="48">
        <v>568</v>
      </c>
      <c r="F238" s="22"/>
      <c r="H238" s="21"/>
    </row>
    <row r="239" spans="1:9" ht="13.2" x14ac:dyDescent="0.25">
      <c r="A239" s="29"/>
      <c r="B239" s="30"/>
      <c r="C239" s="48"/>
      <c r="D239" s="48"/>
      <c r="E239" s="48"/>
      <c r="F239" s="22"/>
      <c r="H239" s="21"/>
    </row>
    <row r="240" spans="1:9" ht="13.2" x14ac:dyDescent="0.25">
      <c r="A240" s="29" t="s">
        <v>198</v>
      </c>
      <c r="B240" s="30"/>
      <c r="C240" s="48">
        <v>8056</v>
      </c>
      <c r="D240" s="48"/>
      <c r="E240" s="48">
        <v>8056</v>
      </c>
      <c r="F240" s="22"/>
      <c r="H240" s="21"/>
    </row>
    <row r="241" spans="1:8" ht="13.2" x14ac:dyDescent="0.25">
      <c r="A241" s="29"/>
      <c r="B241" s="30"/>
      <c r="C241" s="48"/>
      <c r="D241" s="48"/>
      <c r="E241" s="48"/>
      <c r="F241" s="22"/>
      <c r="H241" s="21"/>
    </row>
    <row r="242" spans="1:8" ht="13.2" x14ac:dyDescent="0.25">
      <c r="A242" s="29" t="s">
        <v>199</v>
      </c>
      <c r="B242" s="30"/>
      <c r="C242" s="48">
        <v>18225</v>
      </c>
      <c r="D242" s="48"/>
      <c r="E242" s="48">
        <v>18225</v>
      </c>
      <c r="F242" s="22"/>
      <c r="H242" s="21"/>
    </row>
    <row r="243" spans="1:8" ht="13.2" x14ac:dyDescent="0.25">
      <c r="A243" s="29"/>
      <c r="B243" s="30"/>
      <c r="C243" s="48"/>
      <c r="D243" s="48"/>
      <c r="E243" s="48"/>
      <c r="F243" s="22"/>
      <c r="H243" s="21"/>
    </row>
    <row r="244" spans="1:8" ht="13.2" x14ac:dyDescent="0.25">
      <c r="A244" s="29" t="s">
        <v>200</v>
      </c>
      <c r="B244" s="30"/>
      <c r="C244" s="48">
        <v>553</v>
      </c>
      <c r="D244" s="48"/>
      <c r="E244" s="48">
        <v>553</v>
      </c>
      <c r="F244" s="22"/>
      <c r="H244" s="21"/>
    </row>
    <row r="245" spans="1:8" ht="13.2" x14ac:dyDescent="0.25">
      <c r="A245" s="29"/>
      <c r="B245" s="30"/>
      <c r="C245" s="48"/>
      <c r="D245" s="48"/>
      <c r="E245" s="48"/>
      <c r="F245" s="22"/>
      <c r="H245" s="21"/>
    </row>
    <row r="246" spans="1:8" ht="13.2" x14ac:dyDescent="0.25">
      <c r="A246" s="29" t="s">
        <v>201</v>
      </c>
      <c r="B246" s="30"/>
      <c r="C246" s="48">
        <v>568</v>
      </c>
      <c r="D246" s="48"/>
      <c r="E246" s="48">
        <v>568</v>
      </c>
      <c r="F246" s="22"/>
      <c r="H246" s="21"/>
    </row>
    <row r="247" spans="1:8" ht="13.2" x14ac:dyDescent="0.25">
      <c r="A247" s="29"/>
      <c r="B247" s="30"/>
      <c r="C247" s="48"/>
      <c r="D247" s="48"/>
      <c r="E247" s="48"/>
      <c r="F247" s="22"/>
      <c r="H247" s="21"/>
    </row>
    <row r="248" spans="1:8" ht="13.2" x14ac:dyDescent="0.25">
      <c r="A248" s="29" t="s">
        <v>202</v>
      </c>
      <c r="B248" s="30"/>
      <c r="C248" s="48"/>
      <c r="D248" s="48"/>
      <c r="E248" s="48"/>
      <c r="F248" s="22"/>
      <c r="H248" s="21"/>
    </row>
    <row r="249" spans="1:8" ht="13.2" x14ac:dyDescent="0.25">
      <c r="A249" s="29" t="s">
        <v>203</v>
      </c>
      <c r="B249" s="30"/>
      <c r="C249" s="48">
        <v>1105</v>
      </c>
      <c r="D249" s="48"/>
      <c r="E249" s="48">
        <v>1105</v>
      </c>
      <c r="F249" s="22"/>
      <c r="H249" s="21"/>
    </row>
    <row r="250" spans="1:8" ht="13.2" x14ac:dyDescent="0.25">
      <c r="A250" s="29" t="s">
        <v>204</v>
      </c>
      <c r="B250" s="30"/>
      <c r="C250" s="48">
        <v>3314</v>
      </c>
      <c r="D250" s="48"/>
      <c r="E250" s="48">
        <v>3314</v>
      </c>
      <c r="F250" s="22"/>
      <c r="H250" s="21"/>
    </row>
    <row r="251" spans="1:8" ht="13.2" x14ac:dyDescent="0.25">
      <c r="A251" s="29" t="s">
        <v>205</v>
      </c>
      <c r="B251" s="30"/>
      <c r="C251" s="53">
        <v>553</v>
      </c>
      <c r="D251" s="52"/>
      <c r="E251" s="53">
        <v>553</v>
      </c>
      <c r="F251" s="22"/>
      <c r="H251" s="21"/>
    </row>
    <row r="252" spans="1:8" ht="13.2" x14ac:dyDescent="0.25">
      <c r="A252" s="30"/>
      <c r="B252" s="30"/>
      <c r="C252" s="30"/>
      <c r="D252" s="52"/>
      <c r="E252" s="30"/>
      <c r="F252" s="22"/>
      <c r="H252" s="21"/>
    </row>
    <row r="253" spans="1:8" ht="13.8" thickBot="1" x14ac:dyDescent="0.3">
      <c r="A253" s="29"/>
      <c r="B253" s="29" t="s">
        <v>8</v>
      </c>
      <c r="C253" s="40">
        <f>SUM(C234:C251)</f>
        <v>52939</v>
      </c>
      <c r="D253" s="48"/>
      <c r="E253" s="40">
        <f>SUM(E234:E251)</f>
        <v>52939</v>
      </c>
      <c r="F253" s="22"/>
      <c r="H253" s="21"/>
    </row>
    <row r="254" spans="1:8" ht="12.6" thickTop="1" x14ac:dyDescent="0.2">
      <c r="A254" s="25" t="s">
        <v>5</v>
      </c>
      <c r="B254" s="22"/>
      <c r="C254" s="26" t="s">
        <v>5</v>
      </c>
      <c r="D254" s="59"/>
      <c r="E254" s="24"/>
      <c r="F254" s="22"/>
      <c r="H254" s="21"/>
    </row>
    <row r="257" spans="1:9" ht="13.2" x14ac:dyDescent="0.25">
      <c r="A257" s="30"/>
      <c r="B257" s="217" t="s">
        <v>27</v>
      </c>
      <c r="C257" s="217"/>
      <c r="D257" s="217"/>
      <c r="E257" s="217"/>
      <c r="F257" s="22"/>
      <c r="G257" s="22"/>
      <c r="H257" s="21"/>
      <c r="I257" s="24"/>
    </row>
    <row r="258" spans="1:9" ht="13.2" x14ac:dyDescent="0.25">
      <c r="A258" s="30"/>
      <c r="B258" s="215" t="s">
        <v>209</v>
      </c>
      <c r="C258" s="215"/>
      <c r="D258" s="215"/>
      <c r="E258" s="215"/>
      <c r="F258" s="22"/>
      <c r="G258" s="22"/>
      <c r="H258" s="21"/>
      <c r="I258" s="24"/>
    </row>
    <row r="259" spans="1:9" ht="13.2" x14ac:dyDescent="0.25">
      <c r="A259" s="30"/>
      <c r="B259" s="30"/>
      <c r="C259" s="30"/>
      <c r="D259" s="52"/>
      <c r="E259" s="30"/>
      <c r="F259" s="22"/>
      <c r="G259" s="22"/>
      <c r="H259" s="21"/>
      <c r="I259" s="24"/>
    </row>
    <row r="260" spans="1:9" ht="13.2" x14ac:dyDescent="0.25">
      <c r="A260" s="30"/>
      <c r="B260" s="30"/>
      <c r="C260" s="30"/>
      <c r="D260" s="52"/>
      <c r="E260" s="46" t="s">
        <v>6</v>
      </c>
      <c r="F260" s="22"/>
      <c r="G260" s="27"/>
      <c r="H260" s="21"/>
    </row>
    <row r="261" spans="1:9" ht="13.2" x14ac:dyDescent="0.25">
      <c r="A261" s="30"/>
      <c r="B261" s="30"/>
      <c r="C261" s="44" t="s">
        <v>104</v>
      </c>
      <c r="D261" s="123"/>
      <c r="E261" s="57" t="s">
        <v>105</v>
      </c>
      <c r="F261" s="22"/>
      <c r="H261" s="21"/>
    </row>
    <row r="262" spans="1:9" ht="13.2" x14ac:dyDescent="0.25">
      <c r="A262" s="45" t="s">
        <v>9</v>
      </c>
      <c r="B262" s="30"/>
      <c r="C262" s="31"/>
      <c r="D262" s="122"/>
      <c r="E262" s="31"/>
      <c r="F262" s="22"/>
      <c r="H262" s="21"/>
    </row>
    <row r="263" spans="1:9" ht="13.2" x14ac:dyDescent="0.25">
      <c r="A263" s="31"/>
      <c r="B263" s="30"/>
      <c r="C263" s="30"/>
      <c r="D263" s="52"/>
      <c r="E263" s="30"/>
      <c r="F263" s="22"/>
      <c r="H263" s="21"/>
    </row>
    <row r="264" spans="1:9" ht="13.2" x14ac:dyDescent="0.25">
      <c r="A264" s="29" t="s">
        <v>50</v>
      </c>
      <c r="B264" s="30"/>
      <c r="C264" s="34">
        <v>3515</v>
      </c>
      <c r="D264" s="48"/>
      <c r="E264" s="34">
        <v>3515</v>
      </c>
      <c r="F264" s="22"/>
      <c r="H264" s="21"/>
    </row>
    <row r="265" spans="1:9" ht="13.2" x14ac:dyDescent="0.25">
      <c r="A265" s="29" t="s">
        <v>5</v>
      </c>
      <c r="B265" s="30"/>
      <c r="C265" s="30"/>
      <c r="D265" s="52"/>
      <c r="E265" s="30"/>
      <c r="F265" s="22"/>
      <c r="H265" s="21"/>
    </row>
    <row r="266" spans="1:9" ht="13.2" x14ac:dyDescent="0.25">
      <c r="A266" s="29" t="s">
        <v>51</v>
      </c>
      <c r="B266" s="30"/>
      <c r="C266" s="48">
        <v>1004</v>
      </c>
      <c r="D266" s="48"/>
      <c r="E266" s="48">
        <v>1004</v>
      </c>
      <c r="F266" s="22"/>
      <c r="H266" s="21"/>
    </row>
    <row r="267" spans="1:9" ht="13.2" x14ac:dyDescent="0.25">
      <c r="A267" s="29"/>
      <c r="B267" s="30"/>
      <c r="C267" s="48"/>
      <c r="D267" s="48"/>
      <c r="E267" s="48"/>
      <c r="F267" s="22"/>
      <c r="H267" s="21"/>
    </row>
    <row r="268" spans="1:9" ht="13.2" x14ac:dyDescent="0.25">
      <c r="A268" s="29" t="s">
        <v>207</v>
      </c>
      <c r="B268" s="30"/>
      <c r="C268" s="52">
        <v>648</v>
      </c>
      <c r="D268" s="52"/>
      <c r="E268" s="52">
        <v>648</v>
      </c>
      <c r="F268" s="22"/>
      <c r="H268" s="21"/>
    </row>
    <row r="269" spans="1:9" ht="13.2" x14ac:dyDescent="0.25">
      <c r="A269" s="29"/>
      <c r="B269" s="30"/>
      <c r="C269" s="48"/>
      <c r="D269" s="48"/>
      <c r="E269" s="48"/>
      <c r="F269" s="22"/>
      <c r="H269" s="21"/>
    </row>
    <row r="270" spans="1:9" ht="13.2" x14ac:dyDescent="0.25">
      <c r="A270" s="29" t="s">
        <v>208</v>
      </c>
      <c r="B270" s="30"/>
      <c r="C270" s="53">
        <v>648</v>
      </c>
      <c r="D270" s="52"/>
      <c r="E270" s="53">
        <v>648</v>
      </c>
      <c r="F270" s="22"/>
      <c r="H270" s="21"/>
    </row>
    <row r="271" spans="1:9" ht="13.2" x14ac:dyDescent="0.25">
      <c r="A271" s="30"/>
      <c r="B271" s="30"/>
      <c r="C271" s="30"/>
      <c r="D271" s="52"/>
      <c r="E271" s="30"/>
      <c r="F271" s="22"/>
      <c r="H271" s="21"/>
    </row>
    <row r="272" spans="1:9" ht="13.8" thickBot="1" x14ac:dyDescent="0.3">
      <c r="A272" s="29"/>
      <c r="B272" s="29" t="s">
        <v>8</v>
      </c>
      <c r="C272" s="40">
        <f>SUM(C264:C270)</f>
        <v>5815</v>
      </c>
      <c r="D272" s="48"/>
      <c r="E272" s="40">
        <f>SUM(E264:E270)</f>
        <v>5815</v>
      </c>
      <c r="F272" s="22"/>
      <c r="H272" s="21"/>
    </row>
    <row r="273" spans="1:9" ht="12.6" thickTop="1" x14ac:dyDescent="0.2">
      <c r="A273" s="25" t="s">
        <v>5</v>
      </c>
      <c r="B273" s="22"/>
      <c r="C273" s="26" t="s">
        <v>5</v>
      </c>
      <c r="D273" s="59"/>
      <c r="E273" s="24"/>
      <c r="F273" s="22"/>
      <c r="H273" s="21"/>
    </row>
    <row r="274" spans="1:9" x14ac:dyDescent="0.2">
      <c r="A274" s="25"/>
      <c r="B274" s="22"/>
      <c r="C274" s="26"/>
      <c r="D274" s="59"/>
      <c r="E274" s="24"/>
      <c r="F274" s="22"/>
      <c r="H274" s="21"/>
    </row>
    <row r="275" spans="1:9" x14ac:dyDescent="0.2">
      <c r="A275" s="25"/>
      <c r="B275" s="22"/>
      <c r="C275" s="26"/>
      <c r="D275" s="59"/>
      <c r="E275" s="24"/>
      <c r="F275" s="22"/>
      <c r="H275" s="21"/>
    </row>
    <row r="276" spans="1:9" ht="13.2" x14ac:dyDescent="0.25">
      <c r="A276" s="30" t="s">
        <v>5</v>
      </c>
      <c r="B276" s="217" t="s">
        <v>31</v>
      </c>
      <c r="C276" s="217"/>
      <c r="D276" s="217"/>
      <c r="E276" s="217"/>
      <c r="F276" s="22"/>
      <c r="G276" s="22"/>
      <c r="H276" s="21"/>
      <c r="I276" s="24"/>
    </row>
    <row r="277" spans="1:9" ht="13.2" x14ac:dyDescent="0.25">
      <c r="A277" s="30"/>
      <c r="B277" s="217" t="s">
        <v>220</v>
      </c>
      <c r="C277" s="217"/>
      <c r="D277" s="217"/>
      <c r="E277" s="217"/>
      <c r="F277" s="22"/>
      <c r="G277" s="22"/>
      <c r="H277" s="21"/>
      <c r="I277" s="24"/>
    </row>
    <row r="278" spans="1:9" ht="13.2" x14ac:dyDescent="0.25">
      <c r="A278" s="30"/>
      <c r="B278" s="30"/>
      <c r="C278" s="30"/>
      <c r="D278" s="52"/>
      <c r="E278" s="30"/>
      <c r="F278" s="22"/>
      <c r="G278" s="22"/>
      <c r="H278" s="21"/>
      <c r="I278" s="24"/>
    </row>
    <row r="279" spans="1:9" ht="13.2" x14ac:dyDescent="0.25">
      <c r="A279" s="30"/>
      <c r="B279" s="30"/>
      <c r="C279" s="30"/>
      <c r="D279" s="52"/>
      <c r="E279" s="46" t="s">
        <v>6</v>
      </c>
      <c r="F279" s="22"/>
      <c r="G279" s="21"/>
      <c r="H279" s="21"/>
    </row>
    <row r="280" spans="1:9" ht="13.2" x14ac:dyDescent="0.25">
      <c r="A280" s="30"/>
      <c r="B280" s="30"/>
      <c r="C280" s="44" t="s">
        <v>104</v>
      </c>
      <c r="D280" s="123"/>
      <c r="E280" s="57" t="s">
        <v>105</v>
      </c>
      <c r="F280" s="22"/>
      <c r="H280" s="21"/>
    </row>
    <row r="281" spans="1:9" ht="13.2" x14ac:dyDescent="0.25">
      <c r="A281" s="45" t="s">
        <v>9</v>
      </c>
      <c r="B281" s="30"/>
      <c r="C281" s="31"/>
      <c r="D281" s="122"/>
      <c r="E281" s="31"/>
      <c r="F281" s="22"/>
      <c r="H281" s="21"/>
    </row>
    <row r="282" spans="1:9" ht="13.2" x14ac:dyDescent="0.25">
      <c r="A282" s="31"/>
      <c r="B282" s="30"/>
      <c r="C282" s="30"/>
      <c r="D282" s="52"/>
      <c r="E282" s="30"/>
      <c r="F282" s="22"/>
      <c r="H282" s="21"/>
    </row>
    <row r="283" spans="1:9" ht="13.2" x14ac:dyDescent="0.25">
      <c r="A283" s="29" t="s">
        <v>221</v>
      </c>
      <c r="B283" s="30"/>
      <c r="C283" s="34">
        <v>18878</v>
      </c>
      <c r="D283" s="48"/>
      <c r="E283" s="34">
        <v>18878</v>
      </c>
      <c r="F283" s="22"/>
      <c r="H283" s="21"/>
    </row>
    <row r="284" spans="1:9" ht="13.2" x14ac:dyDescent="0.25">
      <c r="A284" s="30"/>
      <c r="B284" s="30"/>
      <c r="C284" s="30"/>
      <c r="D284" s="52"/>
      <c r="E284" s="30"/>
      <c r="F284" s="22"/>
      <c r="H284" s="21"/>
    </row>
    <row r="285" spans="1:9" ht="13.2" x14ac:dyDescent="0.25">
      <c r="A285" s="29" t="s">
        <v>222</v>
      </c>
      <c r="B285" s="30"/>
      <c r="C285" s="38">
        <v>8452</v>
      </c>
      <c r="D285" s="48"/>
      <c r="E285" s="38">
        <v>8452</v>
      </c>
      <c r="F285" s="22"/>
      <c r="H285" s="21"/>
    </row>
    <row r="286" spans="1:9" ht="13.2" x14ac:dyDescent="0.25">
      <c r="A286" s="30"/>
      <c r="B286" s="30"/>
      <c r="C286" s="30" t="s">
        <v>5</v>
      </c>
      <c r="D286" s="52"/>
      <c r="E286" s="30" t="s">
        <v>5</v>
      </c>
      <c r="F286" s="22"/>
      <c r="H286" s="21"/>
    </row>
    <row r="287" spans="1:9" ht="13.8" thickBot="1" x14ac:dyDescent="0.3">
      <c r="A287" s="29" t="s">
        <v>5</v>
      </c>
      <c r="B287" s="29" t="s">
        <v>8</v>
      </c>
      <c r="C287" s="40">
        <f>SUM(C283:C285)</f>
        <v>27330</v>
      </c>
      <c r="D287" s="48"/>
      <c r="E287" s="40">
        <f>SUM(E283:E285)</f>
        <v>27330</v>
      </c>
      <c r="F287" s="22"/>
      <c r="H287" s="21"/>
    </row>
    <row r="288" spans="1:9" ht="13.8" thickTop="1" x14ac:dyDescent="0.25">
      <c r="A288" s="30"/>
      <c r="B288" s="29"/>
      <c r="C288" s="48"/>
      <c r="D288" s="48"/>
      <c r="E288" s="33"/>
      <c r="F288" s="22"/>
      <c r="H288" s="21"/>
    </row>
    <row r="289" spans="1:9" x14ac:dyDescent="0.2">
      <c r="A289" s="22"/>
      <c r="B289" s="25"/>
      <c r="C289" s="41"/>
      <c r="D289" s="41"/>
      <c r="E289" s="24"/>
      <c r="F289" s="22"/>
      <c r="H289" s="21"/>
    </row>
    <row r="290" spans="1:9" x14ac:dyDescent="0.2">
      <c r="A290" s="25"/>
      <c r="B290" s="22"/>
      <c r="C290" s="26"/>
      <c r="D290" s="59"/>
      <c r="E290" s="24"/>
      <c r="F290" s="22"/>
      <c r="H290" s="21"/>
    </row>
    <row r="291" spans="1:9" ht="13.2" x14ac:dyDescent="0.25">
      <c r="A291" s="30"/>
      <c r="B291" s="215" t="s">
        <v>223</v>
      </c>
      <c r="C291" s="215"/>
      <c r="D291" s="215"/>
      <c r="E291" s="215"/>
      <c r="F291" s="22"/>
      <c r="G291" s="22"/>
      <c r="H291" s="21"/>
      <c r="I291" s="24"/>
    </row>
    <row r="292" spans="1:9" ht="13.2" x14ac:dyDescent="0.25">
      <c r="A292" s="30"/>
      <c r="B292" s="217" t="s">
        <v>224</v>
      </c>
      <c r="C292" s="217"/>
      <c r="D292" s="217"/>
      <c r="E292" s="217"/>
      <c r="F292" s="22"/>
      <c r="G292" s="22"/>
      <c r="H292" s="21"/>
      <c r="I292" s="24"/>
    </row>
    <row r="293" spans="1:9" ht="13.2" x14ac:dyDescent="0.25">
      <c r="A293" s="29" t="s">
        <v>5</v>
      </c>
      <c r="B293" s="30"/>
      <c r="C293" s="30"/>
      <c r="D293" s="52"/>
      <c r="E293" s="29" t="s">
        <v>5</v>
      </c>
      <c r="F293" s="22"/>
      <c r="G293" s="22"/>
      <c r="H293" s="21"/>
      <c r="I293" s="24"/>
    </row>
    <row r="294" spans="1:9" ht="13.2" x14ac:dyDescent="0.25">
      <c r="A294" s="29" t="s">
        <v>5</v>
      </c>
      <c r="B294" s="30"/>
      <c r="C294" s="30"/>
      <c r="D294" s="52"/>
      <c r="E294" s="46" t="s">
        <v>6</v>
      </c>
      <c r="F294" s="22"/>
      <c r="G294" s="27"/>
      <c r="H294" s="21"/>
    </row>
    <row r="295" spans="1:9" ht="13.2" x14ac:dyDescent="0.25">
      <c r="A295" s="29" t="s">
        <v>5</v>
      </c>
      <c r="B295" s="29"/>
      <c r="C295" s="44" t="s">
        <v>104</v>
      </c>
      <c r="D295" s="123"/>
      <c r="E295" s="57" t="s">
        <v>105</v>
      </c>
      <c r="F295" s="22"/>
      <c r="H295" s="21"/>
    </row>
    <row r="296" spans="1:9" ht="13.2" x14ac:dyDescent="0.25">
      <c r="A296" s="45" t="s">
        <v>9</v>
      </c>
      <c r="B296" s="30"/>
      <c r="C296" s="31"/>
      <c r="D296" s="122"/>
      <c r="E296" s="31"/>
      <c r="F296" s="22"/>
      <c r="H296" s="21"/>
    </row>
    <row r="297" spans="1:9" ht="13.2" x14ac:dyDescent="0.25">
      <c r="A297" s="31"/>
      <c r="B297" s="30"/>
      <c r="C297" s="30"/>
      <c r="D297" s="52"/>
      <c r="E297" s="30"/>
      <c r="F297" s="22"/>
      <c r="H297" s="21"/>
    </row>
    <row r="298" spans="1:9" ht="13.2" x14ac:dyDescent="0.25">
      <c r="A298" s="29" t="s">
        <v>43</v>
      </c>
      <c r="B298" s="30"/>
      <c r="C298" s="38">
        <v>4690</v>
      </c>
      <c r="D298" s="48"/>
      <c r="E298" s="38">
        <v>4690</v>
      </c>
      <c r="F298" s="22"/>
      <c r="H298" s="21"/>
    </row>
    <row r="299" spans="1:9" ht="13.2" x14ac:dyDescent="0.25">
      <c r="A299" s="30"/>
      <c r="B299" s="30"/>
      <c r="C299" s="31" t="s">
        <v>5</v>
      </c>
      <c r="D299" s="122"/>
      <c r="E299" s="31" t="s">
        <v>5</v>
      </c>
      <c r="F299" s="22"/>
      <c r="H299" s="21"/>
    </row>
    <row r="300" spans="1:9" ht="13.8" thickBot="1" x14ac:dyDescent="0.3">
      <c r="A300" s="30"/>
      <c r="B300" s="30" t="s">
        <v>8</v>
      </c>
      <c r="C300" s="51">
        <f>SUM(C298:C299)</f>
        <v>4690</v>
      </c>
      <c r="D300" s="52"/>
      <c r="E300" s="51">
        <f>SUM(E298:E299)</f>
        <v>4690</v>
      </c>
      <c r="F300" s="22"/>
      <c r="H300" s="21"/>
    </row>
    <row r="301" spans="1:9" ht="13.8" thickTop="1" x14ac:dyDescent="0.25">
      <c r="A301" s="30"/>
      <c r="B301" s="30"/>
      <c r="C301" s="52"/>
      <c r="D301" s="52"/>
      <c r="E301" s="33"/>
      <c r="F301" s="22"/>
      <c r="H301" s="21"/>
    </row>
    <row r="302" spans="1:9" ht="13.2" x14ac:dyDescent="0.25">
      <c r="A302" s="30"/>
      <c r="B302" s="30"/>
      <c r="C302" s="30"/>
      <c r="D302" s="52"/>
      <c r="E302" s="33"/>
      <c r="F302" s="22"/>
      <c r="G302" s="22"/>
      <c r="H302" s="21"/>
    </row>
    <row r="303" spans="1:9" x14ac:dyDescent="0.2">
      <c r="A303" s="25"/>
      <c r="B303" s="22"/>
      <c r="C303" s="26"/>
      <c r="D303" s="59"/>
      <c r="E303" s="24"/>
      <c r="F303" s="22"/>
      <c r="H303" s="21"/>
    </row>
    <row r="304" spans="1:9" x14ac:dyDescent="0.2">
      <c r="A304" s="25"/>
      <c r="B304" s="22"/>
      <c r="C304" s="26"/>
      <c r="D304" s="59"/>
      <c r="E304" s="24"/>
      <c r="F304" s="22"/>
      <c r="H304" s="21"/>
    </row>
    <row r="305" spans="1:9" ht="13.2" x14ac:dyDescent="0.25">
      <c r="A305" s="30"/>
      <c r="B305" s="215" t="s">
        <v>47</v>
      </c>
      <c r="C305" s="215"/>
      <c r="D305" s="215"/>
      <c r="E305" s="215"/>
      <c r="F305" s="22"/>
      <c r="G305" s="22"/>
      <c r="H305" s="21"/>
      <c r="I305" s="24"/>
    </row>
    <row r="306" spans="1:9" ht="13.2" x14ac:dyDescent="0.25">
      <c r="A306" s="30"/>
      <c r="B306" s="217" t="s">
        <v>210</v>
      </c>
      <c r="C306" s="217"/>
      <c r="D306" s="217"/>
      <c r="E306" s="217"/>
      <c r="F306" s="22"/>
      <c r="G306" s="22"/>
      <c r="H306" s="21"/>
      <c r="I306" s="24"/>
    </row>
    <row r="307" spans="1:9" ht="13.2" x14ac:dyDescent="0.25">
      <c r="A307" s="30"/>
      <c r="B307" s="30"/>
      <c r="C307" s="30"/>
      <c r="D307" s="52"/>
      <c r="E307" s="30"/>
      <c r="F307" s="22"/>
      <c r="G307" s="22"/>
      <c r="H307" s="21"/>
      <c r="I307" s="24"/>
    </row>
    <row r="308" spans="1:9" ht="13.2" x14ac:dyDescent="0.25">
      <c r="A308" s="30"/>
      <c r="B308" s="30"/>
      <c r="C308" s="30"/>
      <c r="D308" s="52"/>
      <c r="E308" s="46" t="s">
        <v>6</v>
      </c>
      <c r="F308" s="22"/>
      <c r="G308" s="27"/>
      <c r="H308" s="21"/>
    </row>
    <row r="309" spans="1:9" ht="13.2" x14ac:dyDescent="0.25">
      <c r="A309" s="30"/>
      <c r="B309" s="30"/>
      <c r="C309" s="44" t="s">
        <v>104</v>
      </c>
      <c r="D309" s="123"/>
      <c r="E309" s="57" t="s">
        <v>105</v>
      </c>
      <c r="F309" s="22"/>
      <c r="H309" s="21"/>
    </row>
    <row r="310" spans="1:9" ht="13.2" x14ac:dyDescent="0.25">
      <c r="A310" s="45" t="s">
        <v>9</v>
      </c>
      <c r="B310" s="30"/>
      <c r="C310" s="31"/>
      <c r="D310" s="122"/>
      <c r="E310" s="31"/>
      <c r="F310" s="22"/>
      <c r="H310" s="21"/>
    </row>
    <row r="311" spans="1:9" ht="13.2" x14ac:dyDescent="0.25">
      <c r="A311" s="31"/>
      <c r="B311" s="30"/>
      <c r="C311" s="30"/>
      <c r="D311" s="52"/>
      <c r="E311" s="30"/>
      <c r="F311" s="22"/>
      <c r="H311" s="21"/>
    </row>
    <row r="312" spans="1:9" ht="13.2" x14ac:dyDescent="0.25">
      <c r="A312" s="29" t="s">
        <v>211</v>
      </c>
      <c r="B312" s="30"/>
      <c r="C312" s="34">
        <v>7508</v>
      </c>
      <c r="D312" s="48"/>
      <c r="E312" s="34">
        <v>7508</v>
      </c>
      <c r="F312" s="22"/>
      <c r="H312" s="21"/>
    </row>
    <row r="313" spans="1:9" ht="13.2" x14ac:dyDescent="0.25">
      <c r="A313" s="29"/>
      <c r="B313" s="30"/>
      <c r="C313" s="34"/>
      <c r="D313" s="48"/>
      <c r="E313" s="34"/>
      <c r="F313" s="22"/>
      <c r="H313" s="21"/>
    </row>
    <row r="314" spans="1:9" ht="13.2" x14ac:dyDescent="0.25">
      <c r="A314" s="29" t="s">
        <v>212</v>
      </c>
      <c r="B314" s="30"/>
      <c r="C314" s="34">
        <v>1287</v>
      </c>
      <c r="D314" s="48"/>
      <c r="E314" s="34">
        <v>1287</v>
      </c>
      <c r="F314" s="22"/>
      <c r="H314" s="21"/>
    </row>
    <row r="315" spans="1:9" ht="13.2" x14ac:dyDescent="0.25">
      <c r="A315" s="29"/>
      <c r="B315" s="30"/>
      <c r="C315" s="34"/>
      <c r="D315" s="48"/>
      <c r="E315" s="34"/>
      <c r="F315" s="22"/>
      <c r="H315" s="21"/>
    </row>
    <row r="316" spans="1:9" ht="13.2" x14ac:dyDescent="0.25">
      <c r="A316" s="29" t="s">
        <v>48</v>
      </c>
      <c r="B316" s="30"/>
      <c r="C316" s="34">
        <v>8837</v>
      </c>
      <c r="D316" s="48"/>
      <c r="E316" s="34">
        <v>8837</v>
      </c>
      <c r="F316" s="22"/>
      <c r="H316" s="21"/>
    </row>
    <row r="317" spans="1:9" ht="13.2" x14ac:dyDescent="0.25">
      <c r="A317" s="29"/>
      <c r="B317" s="30"/>
      <c r="C317" s="34"/>
      <c r="D317" s="48"/>
      <c r="E317" s="34"/>
      <c r="F317" s="22"/>
      <c r="H317" s="21"/>
    </row>
    <row r="318" spans="1:9" ht="13.2" x14ac:dyDescent="0.25">
      <c r="A318" s="29" t="s">
        <v>213</v>
      </c>
      <c r="B318" s="30"/>
      <c r="C318" s="34">
        <v>5523</v>
      </c>
      <c r="D318" s="48"/>
      <c r="E318" s="34">
        <v>5523</v>
      </c>
      <c r="F318" s="22"/>
      <c r="H318" s="21"/>
    </row>
    <row r="319" spans="1:9" ht="13.2" x14ac:dyDescent="0.25">
      <c r="A319" s="29"/>
      <c r="B319" s="30"/>
      <c r="C319" s="34"/>
      <c r="D319" s="48"/>
      <c r="E319" s="34"/>
      <c r="F319" s="22"/>
      <c r="H319" s="21"/>
    </row>
    <row r="320" spans="1:9" ht="13.2" x14ac:dyDescent="0.25">
      <c r="A320" s="29" t="s">
        <v>214</v>
      </c>
      <c r="B320" s="30"/>
      <c r="C320" s="34">
        <v>15860</v>
      </c>
      <c r="D320" s="48"/>
      <c r="E320" s="34">
        <v>15860</v>
      </c>
      <c r="F320" s="22"/>
      <c r="H320" s="21"/>
    </row>
    <row r="321" spans="1:9" ht="13.2" x14ac:dyDescent="0.25">
      <c r="A321" s="29"/>
      <c r="B321" s="30"/>
      <c r="C321" s="34"/>
      <c r="D321" s="48"/>
      <c r="E321" s="34"/>
      <c r="F321" s="22"/>
      <c r="H321" s="21"/>
    </row>
    <row r="322" spans="1:9" ht="13.2" x14ac:dyDescent="0.25">
      <c r="A322" s="29" t="s">
        <v>215</v>
      </c>
      <c r="B322" s="30"/>
      <c r="C322" s="34">
        <v>12118</v>
      </c>
      <c r="D322" s="48"/>
      <c r="E322" s="34">
        <v>12118</v>
      </c>
      <c r="F322" s="22"/>
      <c r="H322" s="21"/>
    </row>
    <row r="323" spans="1:9" ht="13.2" x14ac:dyDescent="0.25">
      <c r="A323" s="29"/>
      <c r="B323" s="30"/>
      <c r="C323" s="34"/>
      <c r="D323" s="48"/>
      <c r="E323" s="34"/>
      <c r="F323" s="22"/>
      <c r="H323" s="21"/>
    </row>
    <row r="324" spans="1:9" ht="13.2" x14ac:dyDescent="0.25">
      <c r="A324" s="29" t="s">
        <v>216</v>
      </c>
      <c r="B324" s="30"/>
      <c r="C324" s="34">
        <v>9750</v>
      </c>
      <c r="D324" s="48"/>
      <c r="E324" s="34">
        <v>9750</v>
      </c>
      <c r="F324" s="22"/>
      <c r="H324" s="21"/>
    </row>
    <row r="325" spans="1:9" ht="13.2" x14ac:dyDescent="0.25">
      <c r="A325" s="29"/>
      <c r="B325" s="30"/>
      <c r="C325" s="34"/>
      <c r="D325" s="48"/>
      <c r="E325" s="34"/>
      <c r="F325" s="22"/>
      <c r="H325" s="21"/>
    </row>
    <row r="326" spans="1:9" ht="13.2" x14ac:dyDescent="0.25">
      <c r="A326" s="29" t="s">
        <v>217</v>
      </c>
      <c r="B326" s="30"/>
      <c r="C326" s="34">
        <v>6971</v>
      </c>
      <c r="D326" s="48"/>
      <c r="E326" s="34">
        <v>6971</v>
      </c>
      <c r="F326" s="22"/>
      <c r="H326" s="21"/>
    </row>
    <row r="327" spans="1:9" ht="13.2" x14ac:dyDescent="0.25">
      <c r="A327" s="29"/>
      <c r="B327" s="30"/>
      <c r="C327" s="34"/>
      <c r="D327" s="48"/>
      <c r="E327" s="34"/>
      <c r="F327" s="22"/>
      <c r="H327" s="21"/>
    </row>
    <row r="328" spans="1:9" ht="13.2" x14ac:dyDescent="0.25">
      <c r="A328" s="29" t="s">
        <v>218</v>
      </c>
      <c r="B328" s="30"/>
      <c r="C328" s="34">
        <v>6435</v>
      </c>
      <c r="D328" s="48"/>
      <c r="E328" s="34">
        <v>7165</v>
      </c>
      <c r="F328" s="61">
        <v>1</v>
      </c>
      <c r="H328" s="21"/>
    </row>
    <row r="329" spans="1:9" ht="13.2" x14ac:dyDescent="0.25">
      <c r="A329" s="29"/>
      <c r="B329" s="30"/>
      <c r="C329" s="34"/>
      <c r="D329" s="48"/>
      <c r="E329" s="34"/>
      <c r="F329" s="22"/>
      <c r="H329" s="21"/>
    </row>
    <row r="330" spans="1:9" ht="13.2" x14ac:dyDescent="0.25">
      <c r="A330" s="29" t="s">
        <v>219</v>
      </c>
      <c r="B330" s="30"/>
      <c r="C330" s="38">
        <v>15015</v>
      </c>
      <c r="D330" s="48"/>
      <c r="E330" s="38">
        <v>15015</v>
      </c>
      <c r="F330" s="22"/>
      <c r="H330" s="21"/>
    </row>
    <row r="331" spans="1:9" ht="13.2" x14ac:dyDescent="0.25">
      <c r="A331" s="30"/>
      <c r="B331" s="30"/>
      <c r="C331" s="34"/>
      <c r="D331" s="48"/>
      <c r="E331" s="34"/>
      <c r="F331" s="22"/>
      <c r="H331" s="21"/>
    </row>
    <row r="332" spans="1:9" ht="13.8" thickBot="1" x14ac:dyDescent="0.3">
      <c r="A332" s="29"/>
      <c r="B332" s="29" t="s">
        <v>8</v>
      </c>
      <c r="C332" s="40">
        <f>SUM(C312:C330)</f>
        <v>89304</v>
      </c>
      <c r="D332" s="48"/>
      <c r="E332" s="40">
        <f>SUM(E312:E330)</f>
        <v>90034</v>
      </c>
      <c r="F332" s="22"/>
      <c r="H332" s="21"/>
    </row>
    <row r="333" spans="1:9" ht="13.8" thickTop="1" x14ac:dyDescent="0.25">
      <c r="A333" s="37"/>
      <c r="B333" s="37"/>
      <c r="C333" s="48"/>
      <c r="D333" s="48"/>
      <c r="E333" s="33"/>
      <c r="F333" s="22"/>
      <c r="H333" s="21"/>
    </row>
    <row r="334" spans="1:9" ht="13.2" x14ac:dyDescent="0.25">
      <c r="A334" s="173" t="s">
        <v>225</v>
      </c>
      <c r="B334" s="173"/>
      <c r="C334" s="173"/>
      <c r="D334" s="173"/>
      <c r="E334" s="173"/>
      <c r="F334" s="22"/>
      <c r="G334" s="22"/>
      <c r="H334" s="21"/>
      <c r="I334" s="24"/>
    </row>
    <row r="335" spans="1:9" x14ac:dyDescent="0.2">
      <c r="A335" s="42"/>
      <c r="B335" s="42"/>
      <c r="C335" s="42"/>
      <c r="D335" s="120"/>
      <c r="E335" s="42"/>
    </row>
    <row r="338" spans="1:9" ht="13.2" x14ac:dyDescent="0.25">
      <c r="A338" s="29"/>
      <c r="B338" s="217" t="s">
        <v>226</v>
      </c>
      <c r="C338" s="217"/>
      <c r="D338" s="217"/>
      <c r="E338" s="217"/>
      <c r="F338" s="22"/>
      <c r="G338" s="22"/>
      <c r="H338" s="21"/>
      <c r="I338" s="24"/>
    </row>
    <row r="339" spans="1:9" ht="13.2" x14ac:dyDescent="0.25">
      <c r="A339" s="29" t="s">
        <v>5</v>
      </c>
      <c r="B339" s="217" t="s">
        <v>227</v>
      </c>
      <c r="C339" s="217"/>
      <c r="D339" s="217"/>
      <c r="E339" s="217"/>
      <c r="F339" s="22"/>
      <c r="G339" s="22"/>
      <c r="H339" s="21"/>
      <c r="I339" s="24"/>
    </row>
    <row r="340" spans="1:9" ht="13.2" x14ac:dyDescent="0.25">
      <c r="A340" s="29" t="s">
        <v>5</v>
      </c>
      <c r="B340" s="30"/>
      <c r="C340" s="30"/>
      <c r="D340" s="52"/>
      <c r="E340" s="29" t="s">
        <v>5</v>
      </c>
      <c r="F340" s="22"/>
      <c r="G340" s="22"/>
      <c r="H340" s="21"/>
      <c r="I340" s="24"/>
    </row>
    <row r="341" spans="1:9" ht="13.2" x14ac:dyDescent="0.25">
      <c r="A341" s="29" t="s">
        <v>5</v>
      </c>
      <c r="B341" s="30"/>
      <c r="C341" s="30"/>
      <c r="D341" s="52"/>
      <c r="E341" s="46" t="s">
        <v>6</v>
      </c>
      <c r="F341" s="22"/>
      <c r="G341" s="27"/>
      <c r="H341" s="21"/>
    </row>
    <row r="342" spans="1:9" ht="13.2" x14ac:dyDescent="0.25">
      <c r="A342" s="29" t="s">
        <v>5</v>
      </c>
      <c r="B342" s="29"/>
      <c r="C342" s="44" t="s">
        <v>104</v>
      </c>
      <c r="D342" s="123"/>
      <c r="E342" s="57" t="s">
        <v>105</v>
      </c>
      <c r="F342" s="22"/>
      <c r="H342" s="21"/>
    </row>
    <row r="343" spans="1:9" ht="13.2" x14ac:dyDescent="0.25">
      <c r="A343" s="45" t="s">
        <v>9</v>
      </c>
      <c r="B343" s="30"/>
      <c r="C343" s="31"/>
      <c r="D343" s="122"/>
      <c r="E343" s="31"/>
      <c r="F343" s="22"/>
      <c r="H343" s="21"/>
    </row>
    <row r="344" spans="1:9" ht="13.2" x14ac:dyDescent="0.25">
      <c r="A344" s="31"/>
      <c r="B344" s="30"/>
      <c r="C344" s="30"/>
      <c r="D344" s="52"/>
      <c r="E344" s="30"/>
      <c r="F344" s="22"/>
      <c r="H344" s="21"/>
    </row>
    <row r="345" spans="1:9" ht="13.2" x14ac:dyDescent="0.25">
      <c r="A345" s="29" t="s">
        <v>228</v>
      </c>
      <c r="B345" s="30"/>
      <c r="C345" s="30"/>
      <c r="D345" s="52"/>
      <c r="E345" s="30"/>
      <c r="F345" s="22"/>
      <c r="H345" s="21"/>
    </row>
    <row r="346" spans="1:9" ht="13.2" x14ac:dyDescent="0.25">
      <c r="A346" s="29" t="s">
        <v>229</v>
      </c>
      <c r="B346" s="30"/>
      <c r="C346" s="38">
        <v>110351</v>
      </c>
      <c r="D346" s="48"/>
      <c r="E346" s="38">
        <v>110351</v>
      </c>
      <c r="F346" s="22"/>
      <c r="H346" s="21"/>
    </row>
    <row r="347" spans="1:9" ht="13.2" x14ac:dyDescent="0.25">
      <c r="A347" s="30"/>
      <c r="B347" s="30"/>
      <c r="C347" s="30"/>
      <c r="D347" s="52"/>
      <c r="E347" s="30"/>
      <c r="F347" s="22"/>
      <c r="H347" s="21"/>
    </row>
    <row r="348" spans="1:9" ht="13.8" thickBot="1" x14ac:dyDescent="0.3">
      <c r="A348" s="30"/>
      <c r="B348" s="29" t="s">
        <v>8</v>
      </c>
      <c r="C348" s="40">
        <f>SUM(C346:C347)</f>
        <v>110351</v>
      </c>
      <c r="D348" s="48"/>
      <c r="E348" s="40">
        <f>SUM(E346:E347)</f>
        <v>110351</v>
      </c>
      <c r="F348" s="22"/>
      <c r="H348" s="21"/>
    </row>
    <row r="349" spans="1:9" ht="13.8" thickTop="1" x14ac:dyDescent="0.25">
      <c r="A349" s="30"/>
      <c r="B349" s="29"/>
      <c r="C349" s="48"/>
      <c r="D349" s="48"/>
      <c r="E349" s="33"/>
      <c r="F349" s="22"/>
      <c r="H349" s="21"/>
    </row>
    <row r="350" spans="1:9" x14ac:dyDescent="0.2">
      <c r="A350" s="42"/>
      <c r="B350" s="42"/>
      <c r="C350" s="42"/>
      <c r="D350" s="120"/>
      <c r="E350" s="42"/>
    </row>
    <row r="352" spans="1:9" ht="13.2" x14ac:dyDescent="0.25">
      <c r="A352" s="30"/>
      <c r="B352" s="216" t="s">
        <v>83</v>
      </c>
      <c r="C352" s="216"/>
      <c r="D352" s="216"/>
      <c r="E352" s="216"/>
      <c r="F352" s="22"/>
      <c r="G352" s="41"/>
      <c r="H352" s="21"/>
      <c r="I352" s="24"/>
    </row>
    <row r="353" spans="1:10" ht="13.2" x14ac:dyDescent="0.25">
      <c r="A353" s="30"/>
      <c r="B353" s="217" t="s">
        <v>230</v>
      </c>
      <c r="C353" s="217"/>
      <c r="D353" s="217"/>
      <c r="E353" s="217"/>
      <c r="F353" s="22"/>
      <c r="G353" s="41"/>
      <c r="H353" s="21"/>
      <c r="I353" s="24"/>
    </row>
    <row r="354" spans="1:10" ht="13.2" x14ac:dyDescent="0.25">
      <c r="A354" s="30"/>
      <c r="B354" s="29"/>
      <c r="C354" s="30"/>
      <c r="D354" s="52"/>
      <c r="E354" s="48"/>
      <c r="F354" s="22"/>
      <c r="G354" s="41"/>
      <c r="H354" s="21"/>
      <c r="I354" s="24"/>
    </row>
    <row r="355" spans="1:10" ht="13.2" x14ac:dyDescent="0.25">
      <c r="A355" s="30"/>
      <c r="B355" s="29"/>
      <c r="C355" s="30"/>
      <c r="D355" s="52"/>
      <c r="E355" s="46" t="s">
        <v>6</v>
      </c>
      <c r="F355" s="22"/>
      <c r="G355" s="27"/>
      <c r="H355" s="21"/>
    </row>
    <row r="356" spans="1:10" ht="13.2" x14ac:dyDescent="0.25">
      <c r="A356" s="30"/>
      <c r="B356" s="29"/>
      <c r="C356" s="44" t="s">
        <v>104</v>
      </c>
      <c r="D356" s="123"/>
      <c r="E356" s="57" t="s">
        <v>105</v>
      </c>
      <c r="F356" s="22"/>
      <c r="H356" s="21"/>
    </row>
    <row r="357" spans="1:10" ht="13.2" x14ac:dyDescent="0.25">
      <c r="A357" s="60" t="s">
        <v>9</v>
      </c>
      <c r="B357" s="29"/>
      <c r="C357" s="48"/>
      <c r="D357" s="48"/>
      <c r="E357" s="48"/>
      <c r="F357" s="22"/>
      <c r="H357" s="21"/>
    </row>
    <row r="358" spans="1:10" ht="13.2" x14ac:dyDescent="0.25">
      <c r="A358" s="30"/>
      <c r="B358" s="29"/>
      <c r="C358" s="48"/>
      <c r="D358" s="48"/>
      <c r="E358" s="48"/>
      <c r="F358" s="22"/>
      <c r="H358" s="21"/>
    </row>
    <row r="359" spans="1:10" ht="13.2" x14ac:dyDescent="0.25">
      <c r="A359" s="30" t="s">
        <v>84</v>
      </c>
      <c r="B359" s="29"/>
      <c r="C359" s="48">
        <v>50427</v>
      </c>
      <c r="D359" s="48"/>
      <c r="E359" s="48">
        <v>52173</v>
      </c>
      <c r="F359" s="22"/>
      <c r="H359" s="21"/>
    </row>
    <row r="360" spans="1:10" ht="13.2" x14ac:dyDescent="0.25">
      <c r="A360" s="30"/>
      <c r="B360" s="29"/>
      <c r="C360" s="48"/>
      <c r="D360" s="48"/>
      <c r="E360" s="48"/>
      <c r="F360" s="22"/>
      <c r="H360" s="21"/>
    </row>
    <row r="361" spans="1:10" ht="13.2" x14ac:dyDescent="0.25">
      <c r="A361" s="30" t="s">
        <v>85</v>
      </c>
      <c r="B361" s="29"/>
      <c r="C361" s="38">
        <v>42396</v>
      </c>
      <c r="D361" s="48"/>
      <c r="E361" s="38">
        <v>38490</v>
      </c>
      <c r="F361" s="22"/>
      <c r="H361" s="21"/>
    </row>
    <row r="362" spans="1:10" ht="13.2" x14ac:dyDescent="0.25">
      <c r="A362" s="30"/>
      <c r="B362" s="29"/>
      <c r="C362" s="48"/>
      <c r="D362" s="48"/>
      <c r="E362" s="48"/>
      <c r="F362" s="22"/>
      <c r="H362" s="21"/>
    </row>
    <row r="363" spans="1:10" ht="13.8" thickBot="1" x14ac:dyDescent="0.3">
      <c r="A363" s="30"/>
      <c r="B363" s="29" t="s">
        <v>8</v>
      </c>
      <c r="C363" s="40">
        <f>SUM(C359:C361)</f>
        <v>92823</v>
      </c>
      <c r="D363" s="48"/>
      <c r="E363" s="40">
        <f>SUM(E359:E361)</f>
        <v>90663</v>
      </c>
      <c r="F363" s="22"/>
      <c r="H363" s="21"/>
    </row>
    <row r="364" spans="1:10" ht="13.8" thickTop="1" x14ac:dyDescent="0.25">
      <c r="A364" s="30"/>
      <c r="B364" s="29"/>
      <c r="C364" s="48"/>
      <c r="D364" s="48"/>
      <c r="E364" s="33"/>
      <c r="F364" s="22"/>
      <c r="H364" s="21"/>
    </row>
    <row r="365" spans="1:10" ht="13.2" x14ac:dyDescent="0.25">
      <c r="A365" s="30"/>
      <c r="B365" s="29"/>
      <c r="C365" s="30"/>
      <c r="D365" s="52"/>
      <c r="E365" s="33"/>
      <c r="F365" s="22"/>
      <c r="G365" s="41"/>
      <c r="H365" s="21"/>
    </row>
    <row r="367" spans="1:10" ht="13.2" x14ac:dyDescent="0.25">
      <c r="A367" s="30"/>
      <c r="B367" s="216" t="s">
        <v>231</v>
      </c>
      <c r="C367" s="216"/>
      <c r="D367" s="216"/>
      <c r="E367" s="216"/>
      <c r="F367" s="30"/>
      <c r="G367" s="23"/>
      <c r="H367" s="21"/>
      <c r="I367" s="24"/>
      <c r="J367" s="21"/>
    </row>
    <row r="368" spans="1:10" ht="13.2" x14ac:dyDescent="0.25">
      <c r="A368" s="30"/>
      <c r="B368" s="217" t="s">
        <v>232</v>
      </c>
      <c r="C368" s="217"/>
      <c r="D368" s="217"/>
      <c r="E368" s="217"/>
      <c r="F368" s="30"/>
      <c r="G368" s="22"/>
      <c r="H368" s="21"/>
      <c r="I368" s="24"/>
      <c r="J368" s="21"/>
    </row>
    <row r="369" spans="1:10" ht="13.2" x14ac:dyDescent="0.25">
      <c r="A369" s="30"/>
      <c r="B369" s="30"/>
      <c r="C369" s="30"/>
      <c r="D369" s="52"/>
      <c r="E369" s="30"/>
      <c r="F369" s="30"/>
      <c r="G369" s="22"/>
      <c r="H369" s="21"/>
      <c r="I369" s="24"/>
      <c r="J369" s="21"/>
    </row>
    <row r="370" spans="1:10" ht="13.2" x14ac:dyDescent="0.25">
      <c r="A370" s="30"/>
      <c r="B370" s="30"/>
      <c r="C370" s="30"/>
      <c r="D370" s="52"/>
      <c r="E370" s="46" t="s">
        <v>6</v>
      </c>
      <c r="F370" s="37"/>
      <c r="G370" s="27"/>
      <c r="H370" s="21"/>
    </row>
    <row r="371" spans="1:10" ht="13.2" x14ac:dyDescent="0.25">
      <c r="A371" s="30"/>
      <c r="B371" s="30"/>
      <c r="C371" s="44" t="s">
        <v>104</v>
      </c>
      <c r="D371" s="123"/>
      <c r="E371" s="57" t="s">
        <v>105</v>
      </c>
      <c r="F371" s="37"/>
      <c r="H371" s="21"/>
    </row>
    <row r="372" spans="1:10" ht="13.2" x14ac:dyDescent="0.25">
      <c r="A372" s="45" t="s">
        <v>9</v>
      </c>
      <c r="B372" s="30"/>
      <c r="C372" s="30"/>
      <c r="D372" s="52"/>
      <c r="E372" s="30"/>
      <c r="F372" s="37"/>
      <c r="H372" s="21"/>
    </row>
    <row r="373" spans="1:10" ht="13.2" x14ac:dyDescent="0.25">
      <c r="A373" s="45"/>
      <c r="B373" s="30"/>
      <c r="C373" s="45"/>
      <c r="D373" s="125"/>
      <c r="E373" s="45"/>
      <c r="F373" s="37"/>
      <c r="H373" s="21"/>
    </row>
    <row r="374" spans="1:10" ht="13.2" x14ac:dyDescent="0.25">
      <c r="A374" s="29" t="s">
        <v>233</v>
      </c>
      <c r="B374" s="30"/>
      <c r="C374" s="46">
        <v>730</v>
      </c>
      <c r="D374" s="56"/>
      <c r="E374" s="46">
        <v>0</v>
      </c>
      <c r="F374" s="61">
        <v>1</v>
      </c>
      <c r="H374" s="21"/>
    </row>
    <row r="375" spans="1:10" ht="13.2" x14ac:dyDescent="0.25">
      <c r="A375" s="45"/>
      <c r="B375" s="30"/>
      <c r="C375" s="45"/>
      <c r="D375" s="125"/>
      <c r="E375" s="45"/>
      <c r="F375" s="37"/>
      <c r="H375" s="21"/>
    </row>
    <row r="376" spans="1:10" ht="13.2" x14ac:dyDescent="0.25">
      <c r="A376" s="30" t="s">
        <v>67</v>
      </c>
      <c r="B376" s="30" t="s">
        <v>5</v>
      </c>
      <c r="C376" s="46">
        <v>0</v>
      </c>
      <c r="D376" s="56"/>
      <c r="E376" s="46">
        <v>0</v>
      </c>
      <c r="F376" s="37"/>
      <c r="H376" s="21"/>
    </row>
    <row r="377" spans="1:10" ht="13.2" x14ac:dyDescent="0.25">
      <c r="A377" s="30"/>
      <c r="B377" s="30"/>
      <c r="C377" s="46"/>
      <c r="D377" s="56"/>
      <c r="E377" s="46"/>
      <c r="F377" s="37"/>
      <c r="H377" s="21"/>
    </row>
    <row r="378" spans="1:10" ht="13.2" x14ac:dyDescent="0.25">
      <c r="A378" s="29" t="s">
        <v>234</v>
      </c>
      <c r="B378" s="30" t="s">
        <v>5</v>
      </c>
      <c r="C378" s="50">
        <v>3000</v>
      </c>
      <c r="D378" s="56"/>
      <c r="E378" s="50">
        <v>3000</v>
      </c>
      <c r="F378" s="37"/>
      <c r="H378" s="21"/>
    </row>
    <row r="379" spans="1:10" ht="13.2" x14ac:dyDescent="0.25">
      <c r="A379" s="30"/>
      <c r="B379" s="30"/>
      <c r="C379" s="56"/>
      <c r="D379" s="56"/>
      <c r="E379" s="56"/>
      <c r="F379" s="37"/>
      <c r="H379" s="21"/>
    </row>
    <row r="380" spans="1:10" ht="13.8" thickBot="1" x14ac:dyDescent="0.3">
      <c r="A380" s="29"/>
      <c r="B380" s="30" t="s">
        <v>8</v>
      </c>
      <c r="C380" s="51">
        <f>SUM(C374:C378)</f>
        <v>3730</v>
      </c>
      <c r="D380" s="52"/>
      <c r="E380" s="51">
        <f>SUM(E374:E378)</f>
        <v>3000</v>
      </c>
      <c r="F380" s="37"/>
      <c r="H380" s="21"/>
    </row>
    <row r="381" spans="1:10" ht="13.8" thickTop="1" x14ac:dyDescent="0.25">
      <c r="A381" s="30"/>
      <c r="B381" s="30"/>
      <c r="C381" s="52"/>
      <c r="D381" s="52"/>
      <c r="E381" s="33"/>
      <c r="F381" s="37"/>
      <c r="H381" s="21"/>
    </row>
    <row r="382" spans="1:10" ht="13.2" x14ac:dyDescent="0.25">
      <c r="A382" s="218" t="s">
        <v>235</v>
      </c>
      <c r="B382" s="218"/>
      <c r="C382" s="218"/>
      <c r="D382" s="62"/>
      <c r="E382" s="52"/>
      <c r="F382" s="30"/>
      <c r="G382" s="23"/>
      <c r="H382" s="21"/>
      <c r="I382" s="24"/>
      <c r="J382" s="21"/>
    </row>
    <row r="383" spans="1:10" x14ac:dyDescent="0.2">
      <c r="A383" s="22"/>
      <c r="B383" s="22"/>
      <c r="C383" s="22"/>
      <c r="D383" s="23"/>
      <c r="E383" s="23"/>
      <c r="F383" s="22"/>
      <c r="G383" s="23"/>
      <c r="H383" s="21"/>
      <c r="I383" s="24"/>
      <c r="J383" s="21"/>
    </row>
    <row r="386" spans="1:9" ht="13.2" x14ac:dyDescent="0.25">
      <c r="A386" s="30"/>
      <c r="B386" s="215" t="s">
        <v>236</v>
      </c>
      <c r="C386" s="215"/>
      <c r="D386" s="215"/>
      <c r="E386" s="215"/>
      <c r="F386" s="22"/>
      <c r="G386" s="23"/>
      <c r="H386" s="21"/>
      <c r="I386" s="24"/>
    </row>
    <row r="387" spans="1:9" ht="13.2" x14ac:dyDescent="0.25">
      <c r="A387" s="30"/>
      <c r="B387" s="216" t="s">
        <v>237</v>
      </c>
      <c r="C387" s="216"/>
      <c r="D387" s="216"/>
      <c r="E387" s="216"/>
      <c r="F387" s="22"/>
      <c r="G387" s="23"/>
      <c r="H387" s="21"/>
      <c r="I387" s="24"/>
    </row>
    <row r="388" spans="1:9" ht="13.2" x14ac:dyDescent="0.25">
      <c r="A388" s="30"/>
      <c r="B388" s="30"/>
      <c r="C388" s="30"/>
      <c r="D388" s="52"/>
      <c r="E388" s="52"/>
      <c r="F388" s="22"/>
      <c r="G388" s="23"/>
      <c r="H388" s="21"/>
      <c r="I388" s="24"/>
    </row>
    <row r="389" spans="1:9" ht="13.2" x14ac:dyDescent="0.25">
      <c r="A389" s="30"/>
      <c r="B389" s="30"/>
      <c r="C389" s="30"/>
      <c r="D389" s="52"/>
      <c r="E389" s="46" t="s">
        <v>6</v>
      </c>
      <c r="F389" s="22"/>
      <c r="G389" s="27"/>
      <c r="H389" s="21"/>
    </row>
    <row r="390" spans="1:9" ht="13.2" x14ac:dyDescent="0.25">
      <c r="A390" s="30"/>
      <c r="B390" s="63"/>
      <c r="C390" s="44" t="s">
        <v>104</v>
      </c>
      <c r="D390" s="123"/>
      <c r="E390" s="57" t="s">
        <v>105</v>
      </c>
      <c r="F390" s="22"/>
      <c r="H390" s="21"/>
    </row>
    <row r="391" spans="1:9" ht="13.2" x14ac:dyDescent="0.25">
      <c r="A391" s="60" t="s">
        <v>9</v>
      </c>
      <c r="B391" s="30"/>
      <c r="C391" s="52"/>
      <c r="D391" s="52"/>
      <c r="E391" s="33"/>
      <c r="F391" s="22"/>
      <c r="H391" s="21"/>
    </row>
    <row r="392" spans="1:9" ht="13.2" x14ac:dyDescent="0.25">
      <c r="A392" s="30"/>
      <c r="B392" s="30"/>
      <c r="C392" s="52"/>
      <c r="D392" s="52"/>
      <c r="E392" s="33"/>
      <c r="F392" s="22"/>
      <c r="H392" s="21"/>
    </row>
    <row r="393" spans="1:9" ht="13.2" x14ac:dyDescent="0.25">
      <c r="A393" s="30" t="s">
        <v>238</v>
      </c>
      <c r="B393" s="30"/>
      <c r="C393" s="52"/>
      <c r="D393" s="52"/>
      <c r="E393" s="33"/>
      <c r="F393" s="22"/>
      <c r="H393" s="21"/>
    </row>
    <row r="394" spans="1:9" ht="13.2" x14ac:dyDescent="0.25">
      <c r="A394" s="30" t="s">
        <v>239</v>
      </c>
      <c r="B394" s="30"/>
      <c r="C394" s="53">
        <v>7000</v>
      </c>
      <c r="D394" s="52"/>
      <c r="E394" s="53">
        <v>7000</v>
      </c>
      <c r="F394" s="22"/>
      <c r="H394" s="21"/>
    </row>
    <row r="395" spans="1:9" ht="13.2" x14ac:dyDescent="0.25">
      <c r="A395" s="30"/>
      <c r="B395" s="30"/>
      <c r="C395" s="52"/>
      <c r="D395" s="52"/>
      <c r="E395" s="52"/>
      <c r="F395" s="22"/>
      <c r="H395" s="21"/>
    </row>
    <row r="396" spans="1:9" ht="13.8" thickBot="1" x14ac:dyDescent="0.3">
      <c r="A396" s="30"/>
      <c r="B396" s="30" t="s">
        <v>8</v>
      </c>
      <c r="C396" s="51">
        <f>SUM(C394:C395)</f>
        <v>7000</v>
      </c>
      <c r="D396" s="52"/>
      <c r="E396" s="51">
        <f>SUM(E394:E395)</f>
        <v>7000</v>
      </c>
      <c r="F396" s="22"/>
      <c r="H396" s="21"/>
    </row>
    <row r="397" spans="1:9" ht="13.8" thickTop="1" x14ac:dyDescent="0.25">
      <c r="A397" s="30"/>
      <c r="B397" s="30"/>
      <c r="C397" s="52"/>
      <c r="D397" s="52"/>
      <c r="E397" s="33"/>
      <c r="F397" s="22"/>
      <c r="H397" s="21"/>
    </row>
    <row r="398" spans="1:9" ht="13.2" x14ac:dyDescent="0.25">
      <c r="A398" s="30"/>
      <c r="B398" s="30"/>
      <c r="C398" s="30"/>
      <c r="D398" s="52"/>
      <c r="E398" s="52"/>
      <c r="F398" s="22"/>
      <c r="G398" s="23"/>
      <c r="H398" s="21"/>
      <c r="I398" s="24"/>
    </row>
    <row r="400" spans="1:9" ht="13.2" x14ac:dyDescent="0.25">
      <c r="A400" s="30"/>
      <c r="B400" s="215" t="s">
        <v>118</v>
      </c>
      <c r="C400" s="215"/>
      <c r="D400" s="215"/>
      <c r="E400" s="215"/>
      <c r="F400" s="22"/>
      <c r="G400" s="23"/>
      <c r="H400" s="22"/>
      <c r="I400" s="24"/>
    </row>
    <row r="401" spans="1:9" ht="13.2" x14ac:dyDescent="0.25">
      <c r="A401" s="30"/>
      <c r="B401" s="216" t="s">
        <v>240</v>
      </c>
      <c r="C401" s="216"/>
      <c r="D401" s="216"/>
      <c r="E401" s="216"/>
      <c r="F401" s="22"/>
      <c r="G401" s="23"/>
      <c r="H401" s="22"/>
      <c r="I401" s="24"/>
    </row>
    <row r="402" spans="1:9" ht="13.2" x14ac:dyDescent="0.25">
      <c r="A402" s="30"/>
      <c r="B402" s="30"/>
      <c r="C402" s="30"/>
      <c r="D402" s="52"/>
      <c r="E402" s="52"/>
      <c r="F402" s="22"/>
      <c r="G402" s="23"/>
      <c r="H402" s="22"/>
      <c r="I402" s="24"/>
    </row>
    <row r="403" spans="1:9" ht="13.2" x14ac:dyDescent="0.25">
      <c r="A403" s="30"/>
      <c r="B403" s="30"/>
      <c r="C403" s="30"/>
      <c r="D403" s="52"/>
      <c r="E403" s="46" t="s">
        <v>6</v>
      </c>
      <c r="F403" s="22"/>
      <c r="G403" s="27"/>
      <c r="H403" s="22"/>
    </row>
    <row r="404" spans="1:9" ht="13.2" x14ac:dyDescent="0.25">
      <c r="A404" s="60"/>
      <c r="B404" s="30"/>
      <c r="C404" s="44" t="s">
        <v>104</v>
      </c>
      <c r="D404" s="123"/>
      <c r="E404" s="57" t="s">
        <v>105</v>
      </c>
      <c r="F404" s="22"/>
      <c r="H404" s="22"/>
    </row>
    <row r="405" spans="1:9" ht="13.2" x14ac:dyDescent="0.25">
      <c r="A405" s="60" t="s">
        <v>9</v>
      </c>
      <c r="B405" s="30"/>
      <c r="C405" s="52"/>
      <c r="D405" s="52"/>
      <c r="E405" s="33"/>
      <c r="F405" s="22"/>
      <c r="H405" s="22"/>
    </row>
    <row r="406" spans="1:9" ht="13.2" x14ac:dyDescent="0.25">
      <c r="A406" s="30"/>
      <c r="B406" s="30"/>
      <c r="C406" s="52"/>
      <c r="D406" s="52"/>
      <c r="E406" s="33"/>
      <c r="F406" s="22"/>
      <c r="H406" s="22"/>
    </row>
    <row r="407" spans="1:9" ht="13.2" x14ac:dyDescent="0.25">
      <c r="A407" s="30" t="s">
        <v>241</v>
      </c>
      <c r="B407" s="30"/>
      <c r="C407" s="53">
        <v>423247</v>
      </c>
      <c r="D407" s="52"/>
      <c r="E407" s="53">
        <f>404006+4356</f>
        <v>408362</v>
      </c>
      <c r="F407" s="22"/>
      <c r="H407" s="22"/>
    </row>
    <row r="408" spans="1:9" ht="13.2" x14ac:dyDescent="0.25">
      <c r="A408" s="30"/>
      <c r="B408" s="30"/>
      <c r="C408" s="52"/>
      <c r="D408" s="52"/>
      <c r="E408" s="52"/>
      <c r="F408" s="22"/>
      <c r="H408" s="22"/>
    </row>
    <row r="409" spans="1:9" ht="13.2" x14ac:dyDescent="0.25">
      <c r="A409" s="30"/>
      <c r="B409" s="30"/>
      <c r="C409" s="52"/>
      <c r="D409" s="52"/>
      <c r="E409" s="52"/>
      <c r="F409" s="22"/>
      <c r="H409" s="22"/>
    </row>
    <row r="410" spans="1:9" ht="13.8" thickBot="1" x14ac:dyDescent="0.3">
      <c r="A410" s="30"/>
      <c r="B410" s="30" t="s">
        <v>8</v>
      </c>
      <c r="C410" s="51">
        <f>SUM(C407:C409)</f>
        <v>423247</v>
      </c>
      <c r="D410" s="52"/>
      <c r="E410" s="51">
        <f>E407</f>
        <v>408362</v>
      </c>
      <c r="F410" s="22"/>
      <c r="H410" s="22"/>
    </row>
    <row r="411" spans="1:9" ht="13.8" thickTop="1" x14ac:dyDescent="0.25">
      <c r="A411" s="30"/>
      <c r="B411" s="30"/>
      <c r="C411" s="52"/>
      <c r="D411" s="52"/>
      <c r="E411" s="33"/>
      <c r="F411" s="22"/>
      <c r="H411" s="22"/>
    </row>
    <row r="412" spans="1:9" x14ac:dyDescent="0.2">
      <c r="A412" s="42"/>
      <c r="B412" s="42"/>
      <c r="C412" s="42"/>
      <c r="D412" s="120"/>
      <c r="E412" s="42"/>
    </row>
  </sheetData>
  <mergeCells count="41">
    <mergeCell ref="B228:E228"/>
    <mergeCell ref="B257:E257"/>
    <mergeCell ref="B258:E258"/>
    <mergeCell ref="B163:E163"/>
    <mergeCell ref="B195:E195"/>
    <mergeCell ref="B196:E196"/>
    <mergeCell ref="B210:E210"/>
    <mergeCell ref="B211:E211"/>
    <mergeCell ref="B227:E227"/>
    <mergeCell ref="B93:E93"/>
    <mergeCell ref="B117:E117"/>
    <mergeCell ref="B118:E118"/>
    <mergeCell ref="B132:E132"/>
    <mergeCell ref="B133:E133"/>
    <mergeCell ref="A1:E1"/>
    <mergeCell ref="A2:E2"/>
    <mergeCell ref="A3:E3"/>
    <mergeCell ref="B305:E305"/>
    <mergeCell ref="B306:E306"/>
    <mergeCell ref="B276:E276"/>
    <mergeCell ref="B277:E277"/>
    <mergeCell ref="B291:E291"/>
    <mergeCell ref="B292:E292"/>
    <mergeCell ref="B162:E162"/>
    <mergeCell ref="A31:E31"/>
    <mergeCell ref="A29:E29"/>
    <mergeCell ref="A30:E30"/>
    <mergeCell ref="B79:E79"/>
    <mergeCell ref="B80:E80"/>
    <mergeCell ref="B92:E92"/>
    <mergeCell ref="B386:E386"/>
    <mergeCell ref="B387:E387"/>
    <mergeCell ref="B400:E400"/>
    <mergeCell ref="B401:E401"/>
    <mergeCell ref="B338:E338"/>
    <mergeCell ref="B339:E339"/>
    <mergeCell ref="B352:E352"/>
    <mergeCell ref="B353:E353"/>
    <mergeCell ref="A382:C382"/>
    <mergeCell ref="B367:E367"/>
    <mergeCell ref="B368:E368"/>
  </mergeCells>
  <pageMargins left="0.7" right="0.7" top="0.75" bottom="0.75" header="0.3" footer="0.3"/>
  <pageSetup orientation="portrait" r:id="rId1"/>
  <rowBreaks count="18" manualBreakCount="18">
    <brk id="28" max="16383" man="1"/>
    <brk id="78" max="16383" man="1"/>
    <brk id="91" max="16383" man="1"/>
    <brk id="116" max="16383" man="1"/>
    <brk id="131" max="16383" man="1"/>
    <brk id="161" max="16383" man="1"/>
    <brk id="194" max="16383" man="1"/>
    <brk id="209" max="16383" man="1"/>
    <brk id="226" max="16383" man="1"/>
    <brk id="256" max="16383" man="1"/>
    <brk id="275" max="16383" man="1"/>
    <brk id="290" max="16383" man="1"/>
    <brk id="304" max="16383" man="1"/>
    <brk id="337" max="16383" man="1"/>
    <brk id="351" max="16383" man="1"/>
    <brk id="366" max="16383" man="1"/>
    <brk id="385" max="16383" man="1"/>
    <brk id="3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E339"/>
  <sheetViews>
    <sheetView workbookViewId="0">
      <selection activeCell="A2" sqref="A2:E2"/>
    </sheetView>
  </sheetViews>
  <sheetFormatPr defaultColWidth="9" defaultRowHeight="13.2" x14ac:dyDescent="0.25"/>
  <cols>
    <col min="1" max="1" width="44.109375" style="1" bestFit="1" customWidth="1"/>
    <col min="2" max="2" width="6.33203125" style="1" bestFit="1" customWidth="1"/>
    <col min="3" max="3" width="17.88671875" style="1" customWidth="1"/>
    <col min="4" max="4" width="3.109375" style="6" customWidth="1"/>
    <col min="5" max="5" width="15.6640625" style="1" bestFit="1" customWidth="1"/>
    <col min="6" max="16384" width="9" style="1"/>
  </cols>
  <sheetData>
    <row r="1" spans="1:5" x14ac:dyDescent="0.25">
      <c r="A1" s="219" t="s">
        <v>33</v>
      </c>
      <c r="B1" s="219"/>
      <c r="C1" s="219"/>
      <c r="D1" s="219"/>
      <c r="E1" s="219"/>
    </row>
    <row r="2" spans="1:5" x14ac:dyDescent="0.25">
      <c r="A2" s="219" t="s">
        <v>102</v>
      </c>
      <c r="B2" s="219"/>
      <c r="C2" s="219"/>
      <c r="D2" s="219"/>
      <c r="E2" s="219"/>
    </row>
    <row r="3" spans="1:5" x14ac:dyDescent="0.25">
      <c r="A3" s="219" t="s">
        <v>73</v>
      </c>
      <c r="B3" s="219"/>
      <c r="C3" s="219"/>
      <c r="D3" s="219"/>
      <c r="E3" s="219"/>
    </row>
    <row r="8" spans="1:5" x14ac:dyDescent="0.25">
      <c r="A8" s="3" t="s">
        <v>0</v>
      </c>
      <c r="B8" s="2"/>
    </row>
    <row r="9" spans="1:5" x14ac:dyDescent="0.25">
      <c r="A9" s="4"/>
      <c r="E9" s="14" t="s">
        <v>110</v>
      </c>
    </row>
    <row r="10" spans="1:5" x14ac:dyDescent="0.25">
      <c r="C10" s="19" t="s">
        <v>104</v>
      </c>
      <c r="D10" s="112"/>
      <c r="E10" s="20" t="s">
        <v>105</v>
      </c>
    </row>
    <row r="12" spans="1:5" x14ac:dyDescent="0.25">
      <c r="A12" s="2" t="s">
        <v>1</v>
      </c>
      <c r="C12" s="1">
        <v>493470</v>
      </c>
      <c r="E12" s="1">
        <f>496283+789</f>
        <v>497072</v>
      </c>
    </row>
    <row r="14" spans="1:5" x14ac:dyDescent="0.25">
      <c r="A14" s="2" t="s">
        <v>3</v>
      </c>
      <c r="C14" s="1">
        <v>1500</v>
      </c>
      <c r="E14" s="1">
        <v>1450</v>
      </c>
    </row>
    <row r="16" spans="1:5" x14ac:dyDescent="0.25">
      <c r="A16" s="2" t="s">
        <v>2</v>
      </c>
      <c r="C16" s="1">
        <v>500</v>
      </c>
      <c r="E16" s="1">
        <v>500</v>
      </c>
    </row>
    <row r="18" spans="1:5" x14ac:dyDescent="0.25">
      <c r="A18" s="1" t="s">
        <v>10</v>
      </c>
      <c r="B18" s="1" t="s">
        <v>5</v>
      </c>
      <c r="C18" s="1">
        <v>1000</v>
      </c>
      <c r="E18" s="1">
        <v>1000</v>
      </c>
    </row>
    <row r="20" spans="1:5" x14ac:dyDescent="0.25">
      <c r="A20" s="1" t="s">
        <v>75</v>
      </c>
      <c r="C20" s="7">
        <v>1000</v>
      </c>
      <c r="E20" s="7">
        <v>1000</v>
      </c>
    </row>
    <row r="22" spans="1:5" ht="13.8" thickBot="1" x14ac:dyDescent="0.3">
      <c r="A22" s="2" t="s">
        <v>4</v>
      </c>
      <c r="C22" s="17">
        <f>SUM(C12:C20)</f>
        <v>497470</v>
      </c>
      <c r="E22" s="17">
        <f>SUM(E12:E20)</f>
        <v>501022</v>
      </c>
    </row>
    <row r="23" spans="1:5" ht="13.8" thickTop="1" x14ac:dyDescent="0.25">
      <c r="A23" s="2"/>
      <c r="C23" s="9"/>
      <c r="D23" s="9"/>
    </row>
    <row r="24" spans="1:5" x14ac:dyDescent="0.25">
      <c r="A24" s="2"/>
      <c r="C24" s="9"/>
      <c r="D24" s="9"/>
    </row>
    <row r="25" spans="1:5" x14ac:dyDescent="0.25">
      <c r="C25" s="4"/>
      <c r="D25" s="113"/>
    </row>
    <row r="26" spans="1:5" x14ac:dyDescent="0.25">
      <c r="A26" s="2" t="s">
        <v>5</v>
      </c>
      <c r="C26" s="9" t="s">
        <v>5</v>
      </c>
      <c r="D26" s="9"/>
    </row>
    <row r="27" spans="1:5" x14ac:dyDescent="0.25">
      <c r="A27" s="2"/>
      <c r="C27" s="9"/>
      <c r="D27" s="9"/>
    </row>
    <row r="28" spans="1:5" x14ac:dyDescent="0.25">
      <c r="A28" s="2"/>
      <c r="C28" s="4" t="s">
        <v>5</v>
      </c>
      <c r="D28" s="113"/>
    </row>
    <row r="30" spans="1:5" x14ac:dyDescent="0.25">
      <c r="A30" s="220" t="s">
        <v>30</v>
      </c>
      <c r="B30" s="220"/>
      <c r="C30" s="220"/>
      <c r="D30" s="220"/>
      <c r="E30" s="220"/>
    </row>
    <row r="31" spans="1:5" x14ac:dyDescent="0.25">
      <c r="A31" s="220" t="s">
        <v>103</v>
      </c>
      <c r="B31" s="220"/>
      <c r="C31" s="220"/>
      <c r="D31" s="220"/>
      <c r="E31" s="220"/>
    </row>
    <row r="32" spans="1:5" x14ac:dyDescent="0.25">
      <c r="A32" s="220" t="s">
        <v>74</v>
      </c>
      <c r="B32" s="220"/>
      <c r="C32" s="220"/>
      <c r="D32" s="220"/>
      <c r="E32" s="220"/>
    </row>
    <row r="33" spans="1:5" x14ac:dyDescent="0.25">
      <c r="B33" s="10"/>
    </row>
    <row r="34" spans="1:5" x14ac:dyDescent="0.25">
      <c r="B34" s="10"/>
      <c r="C34" s="11"/>
      <c r="D34" s="114"/>
      <c r="E34" s="14" t="s">
        <v>110</v>
      </c>
    </row>
    <row r="35" spans="1:5" x14ac:dyDescent="0.25">
      <c r="B35" s="10"/>
      <c r="C35" s="11" t="s">
        <v>104</v>
      </c>
      <c r="D35" s="114"/>
      <c r="E35" s="20" t="s">
        <v>105</v>
      </c>
    </row>
    <row r="36" spans="1:5" x14ac:dyDescent="0.25">
      <c r="C36" s="11"/>
      <c r="D36" s="114"/>
      <c r="E36" s="11"/>
    </row>
    <row r="37" spans="1:5" x14ac:dyDescent="0.25">
      <c r="A37" s="13" t="s">
        <v>7</v>
      </c>
      <c r="C37" s="4"/>
      <c r="D37" s="113"/>
      <c r="E37" s="4"/>
    </row>
    <row r="38" spans="1:5" x14ac:dyDescent="0.25">
      <c r="A38" s="4"/>
      <c r="C38" s="14"/>
      <c r="D38" s="115"/>
      <c r="E38" s="14"/>
    </row>
    <row r="39" spans="1:5" x14ac:dyDescent="0.25">
      <c r="A39" s="1" t="s">
        <v>66</v>
      </c>
      <c r="C39" s="9">
        <v>12000</v>
      </c>
      <c r="D39" s="9"/>
      <c r="E39" s="1">
        <f>SUM(E85)</f>
        <v>17000</v>
      </c>
    </row>
    <row r="40" spans="1:5" x14ac:dyDescent="0.25">
      <c r="C40" s="5"/>
      <c r="D40" s="9"/>
      <c r="E40" s="5"/>
    </row>
    <row r="41" spans="1:5" x14ac:dyDescent="0.25">
      <c r="A41" s="2" t="s">
        <v>80</v>
      </c>
      <c r="C41" s="1">
        <v>17720</v>
      </c>
      <c r="E41" s="1">
        <f>SUM(E108)</f>
        <v>16824</v>
      </c>
    </row>
    <row r="42" spans="1:5" x14ac:dyDescent="0.25">
      <c r="C42" s="5"/>
      <c r="D42" s="9"/>
      <c r="E42" s="5"/>
    </row>
    <row r="43" spans="1:5" x14ac:dyDescent="0.25">
      <c r="A43" s="2" t="s">
        <v>52</v>
      </c>
      <c r="C43" s="1">
        <v>12899</v>
      </c>
      <c r="E43" s="1">
        <f>SUM(E122)</f>
        <v>13077</v>
      </c>
    </row>
    <row r="44" spans="1:5" x14ac:dyDescent="0.25">
      <c r="C44" s="5"/>
      <c r="D44" s="9"/>
      <c r="E44" s="5"/>
    </row>
    <row r="45" spans="1:5" x14ac:dyDescent="0.25">
      <c r="A45" s="2" t="s">
        <v>32</v>
      </c>
      <c r="C45" s="5">
        <v>96750</v>
      </c>
      <c r="D45" s="9"/>
      <c r="E45" s="5">
        <f>SUM(E145)</f>
        <v>85250</v>
      </c>
    </row>
    <row r="46" spans="1:5" x14ac:dyDescent="0.25">
      <c r="A46" s="2"/>
      <c r="C46" s="5"/>
      <c r="D46" s="9"/>
      <c r="E46" s="5"/>
    </row>
    <row r="47" spans="1:5" x14ac:dyDescent="0.25">
      <c r="A47" s="2" t="s">
        <v>113</v>
      </c>
      <c r="C47" s="1">
        <v>500</v>
      </c>
      <c r="E47" s="1">
        <f>SUM(E161)</f>
        <v>500</v>
      </c>
    </row>
    <row r="48" spans="1:5" x14ac:dyDescent="0.25">
      <c r="C48" s="5"/>
      <c r="D48" s="9"/>
      <c r="E48" s="5"/>
    </row>
    <row r="49" spans="1:5" x14ac:dyDescent="0.25">
      <c r="A49" s="2" t="s">
        <v>12</v>
      </c>
      <c r="C49" s="1">
        <v>42228</v>
      </c>
      <c r="E49" s="6">
        <v>43049</v>
      </c>
    </row>
    <row r="50" spans="1:5" x14ac:dyDescent="0.25">
      <c r="C50" s="5"/>
      <c r="D50" s="9"/>
      <c r="E50" s="5"/>
    </row>
    <row r="51" spans="1:5" x14ac:dyDescent="0.25">
      <c r="A51" s="2" t="s">
        <v>38</v>
      </c>
    </row>
    <row r="52" spans="1:5" x14ac:dyDescent="0.25">
      <c r="A52" s="1" t="s">
        <v>39</v>
      </c>
      <c r="C52" s="1">
        <v>113721</v>
      </c>
      <c r="E52" s="1">
        <f>SUM(E184)</f>
        <v>114722</v>
      </c>
    </row>
    <row r="54" spans="1:5" x14ac:dyDescent="0.25">
      <c r="A54" s="1" t="s">
        <v>53</v>
      </c>
      <c r="C54" s="1">
        <v>10400</v>
      </c>
      <c r="E54" s="1">
        <f>SUM(E206)</f>
        <v>10400</v>
      </c>
    </row>
    <row r="55" spans="1:5" x14ac:dyDescent="0.25">
      <c r="C55" s="5"/>
      <c r="D55" s="9"/>
      <c r="E55" s="5"/>
    </row>
    <row r="56" spans="1:5" x14ac:dyDescent="0.25">
      <c r="A56" s="2" t="s">
        <v>13</v>
      </c>
      <c r="C56" s="1">
        <v>12154</v>
      </c>
      <c r="E56" s="1">
        <f>SUM(E227)</f>
        <v>11236</v>
      </c>
    </row>
    <row r="57" spans="1:5" x14ac:dyDescent="0.25">
      <c r="C57" s="5"/>
      <c r="D57" s="9"/>
      <c r="E57" s="5"/>
    </row>
    <row r="58" spans="1:5" x14ac:dyDescent="0.25">
      <c r="A58" s="2" t="s">
        <v>54</v>
      </c>
      <c r="C58" s="1">
        <v>6250</v>
      </c>
      <c r="E58" s="1">
        <f>SUM(E243)</f>
        <v>5660</v>
      </c>
    </row>
    <row r="60" spans="1:5" x14ac:dyDescent="0.25">
      <c r="A60" s="1" t="s">
        <v>55</v>
      </c>
      <c r="C60" s="1">
        <v>48500</v>
      </c>
      <c r="E60" s="1">
        <f>SUM(E269)</f>
        <v>62500</v>
      </c>
    </row>
    <row r="62" spans="1:5" x14ac:dyDescent="0.25">
      <c r="A62" s="1" t="s">
        <v>193</v>
      </c>
      <c r="C62" s="1">
        <v>11852</v>
      </c>
      <c r="E62" s="1">
        <v>0</v>
      </c>
    </row>
    <row r="63" spans="1:5" x14ac:dyDescent="0.25">
      <c r="C63" s="9"/>
      <c r="D63" s="9"/>
      <c r="E63" s="9"/>
    </row>
    <row r="64" spans="1:5" x14ac:dyDescent="0.25">
      <c r="A64" s="2" t="s">
        <v>14</v>
      </c>
      <c r="C64" s="9">
        <v>24620</v>
      </c>
      <c r="D64" s="9"/>
      <c r="E64" s="9">
        <f>SUM(E303)</f>
        <v>26883</v>
      </c>
    </row>
    <row r="65" spans="1:5" x14ac:dyDescent="0.25">
      <c r="A65" s="2"/>
      <c r="C65" s="6"/>
      <c r="E65" s="6"/>
    </row>
    <row r="66" spans="1:5" x14ac:dyDescent="0.25">
      <c r="A66" s="1" t="s">
        <v>81</v>
      </c>
      <c r="C66" s="1">
        <v>16750</v>
      </c>
      <c r="E66" s="1">
        <f>SUM(E324)</f>
        <v>20000</v>
      </c>
    </row>
    <row r="68" spans="1:5" x14ac:dyDescent="0.25">
      <c r="A68" s="1" t="s">
        <v>88</v>
      </c>
      <c r="C68" s="7">
        <v>71126</v>
      </c>
      <c r="E68" s="7">
        <f>SUM(E338)</f>
        <v>73921</v>
      </c>
    </row>
    <row r="69" spans="1:5" x14ac:dyDescent="0.25">
      <c r="C69" s="9" t="s">
        <v>5</v>
      </c>
      <c r="D69" s="9"/>
      <c r="E69" s="9" t="s">
        <v>5</v>
      </c>
    </row>
    <row r="70" spans="1:5" ht="13.8" thickBot="1" x14ac:dyDescent="0.3">
      <c r="B70" s="2" t="s">
        <v>8</v>
      </c>
      <c r="C70" s="8">
        <f>SUM(C39:C68)</f>
        <v>497470</v>
      </c>
      <c r="D70" s="9"/>
      <c r="E70" s="8">
        <f>SUM(E39:E68)</f>
        <v>501022</v>
      </c>
    </row>
    <row r="71" spans="1:5" ht="13.8" thickTop="1" x14ac:dyDescent="0.25">
      <c r="B71" s="2"/>
      <c r="C71" s="9"/>
      <c r="D71" s="9"/>
      <c r="E71" s="9"/>
    </row>
    <row r="72" spans="1:5" x14ac:dyDescent="0.25">
      <c r="A72" s="1" t="s">
        <v>89</v>
      </c>
      <c r="B72" s="2"/>
      <c r="C72" s="9"/>
      <c r="D72" s="9"/>
      <c r="E72" s="9"/>
    </row>
    <row r="73" spans="1:5" x14ac:dyDescent="0.25">
      <c r="C73" s="4"/>
      <c r="D73" s="113"/>
      <c r="E73" s="4"/>
    </row>
    <row r="74" spans="1:5" x14ac:dyDescent="0.25">
      <c r="B74" s="220" t="s">
        <v>35</v>
      </c>
      <c r="C74" s="220"/>
      <c r="D74" s="220"/>
      <c r="E74" s="220"/>
    </row>
    <row r="75" spans="1:5" x14ac:dyDescent="0.25">
      <c r="A75" s="2" t="s">
        <v>5</v>
      </c>
      <c r="B75" s="220" t="s">
        <v>42</v>
      </c>
      <c r="C75" s="220"/>
      <c r="D75" s="220"/>
      <c r="E75" s="220"/>
    </row>
    <row r="76" spans="1:5" x14ac:dyDescent="0.25">
      <c r="A76" s="2" t="s">
        <v>5</v>
      </c>
      <c r="C76" s="2" t="s">
        <v>5</v>
      </c>
      <c r="D76" s="116"/>
    </row>
    <row r="77" spans="1:5" x14ac:dyDescent="0.25">
      <c r="A77" s="2" t="s">
        <v>5</v>
      </c>
      <c r="C77" s="2" t="s">
        <v>5</v>
      </c>
      <c r="D77" s="116"/>
      <c r="E77" s="14" t="s">
        <v>6</v>
      </c>
    </row>
    <row r="78" spans="1:5" x14ac:dyDescent="0.25">
      <c r="A78" s="2" t="s">
        <v>5</v>
      </c>
      <c r="C78" s="11" t="s">
        <v>104</v>
      </c>
      <c r="D78" s="114"/>
      <c r="E78" s="20" t="s">
        <v>105</v>
      </c>
    </row>
    <row r="79" spans="1:5" x14ac:dyDescent="0.25">
      <c r="A79" s="13" t="s">
        <v>9</v>
      </c>
      <c r="B79" s="2"/>
      <c r="C79" s="4"/>
      <c r="D79" s="113"/>
      <c r="E79" s="4"/>
    </row>
    <row r="80" spans="1:5" x14ac:dyDescent="0.25">
      <c r="C80" s="5" t="s">
        <v>5</v>
      </c>
      <c r="D80" s="9"/>
      <c r="E80" s="5" t="s">
        <v>5</v>
      </c>
    </row>
    <row r="81" spans="1:5" x14ac:dyDescent="0.25">
      <c r="A81" s="2" t="s">
        <v>49</v>
      </c>
      <c r="C81" s="1">
        <v>12000</v>
      </c>
      <c r="E81" s="1">
        <v>12000</v>
      </c>
    </row>
    <row r="82" spans="1:5" x14ac:dyDescent="0.25">
      <c r="A82" s="2"/>
    </row>
    <row r="83" spans="1:5" x14ac:dyDescent="0.25">
      <c r="A83" s="2" t="s">
        <v>106</v>
      </c>
      <c r="C83" s="7">
        <v>0</v>
      </c>
      <c r="E83" s="7">
        <v>5000</v>
      </c>
    </row>
    <row r="84" spans="1:5" x14ac:dyDescent="0.25">
      <c r="A84" s="2" t="s">
        <v>5</v>
      </c>
      <c r="C84" s="9" t="s">
        <v>5</v>
      </c>
      <c r="D84" s="9"/>
      <c r="E84" s="9" t="s">
        <v>5</v>
      </c>
    </row>
    <row r="85" spans="1:5" ht="13.8" thickBot="1" x14ac:dyDescent="0.3">
      <c r="A85" s="2"/>
      <c r="B85" s="2" t="s">
        <v>8</v>
      </c>
      <c r="C85" s="8">
        <f>SUM(C81)</f>
        <v>12000</v>
      </c>
      <c r="D85" s="9"/>
      <c r="E85" s="8">
        <f>SUM(E81:E84)</f>
        <v>17000</v>
      </c>
    </row>
    <row r="86" spans="1:5" ht="13.8" thickTop="1" x14ac:dyDescent="0.25">
      <c r="A86" s="2"/>
      <c r="C86" s="9"/>
      <c r="D86" s="9"/>
      <c r="E86" s="9"/>
    </row>
    <row r="87" spans="1:5" x14ac:dyDescent="0.25">
      <c r="B87" s="2" t="s">
        <v>5</v>
      </c>
    </row>
    <row r="88" spans="1:5" x14ac:dyDescent="0.25">
      <c r="B88" s="1" t="s">
        <v>5</v>
      </c>
      <c r="C88" s="2" t="s">
        <v>5</v>
      </c>
      <c r="D88" s="116"/>
    </row>
    <row r="89" spans="1:5" x14ac:dyDescent="0.25">
      <c r="B89" s="219" t="s">
        <v>44</v>
      </c>
      <c r="C89" s="219"/>
      <c r="D89" s="219"/>
      <c r="E89" s="219"/>
    </row>
    <row r="90" spans="1:5" x14ac:dyDescent="0.25">
      <c r="B90" s="220" t="s">
        <v>15</v>
      </c>
      <c r="C90" s="220"/>
      <c r="D90" s="220"/>
      <c r="E90" s="220"/>
    </row>
    <row r="92" spans="1:5" x14ac:dyDescent="0.25">
      <c r="E92" s="14" t="s">
        <v>110</v>
      </c>
    </row>
    <row r="93" spans="1:5" x14ac:dyDescent="0.25">
      <c r="C93" s="11" t="s">
        <v>104</v>
      </c>
      <c r="D93" s="114"/>
      <c r="E93" s="20" t="s">
        <v>105</v>
      </c>
    </row>
    <row r="94" spans="1:5" x14ac:dyDescent="0.25">
      <c r="A94" s="13" t="s">
        <v>9</v>
      </c>
      <c r="C94" s="13"/>
      <c r="D94" s="117"/>
      <c r="E94" s="13"/>
    </row>
    <row r="95" spans="1:5" x14ac:dyDescent="0.25">
      <c r="A95" s="4"/>
    </row>
    <row r="96" spans="1:5" x14ac:dyDescent="0.25">
      <c r="A96" s="16" t="s">
        <v>64</v>
      </c>
    </row>
    <row r="97" spans="1:5" x14ac:dyDescent="0.25">
      <c r="A97" s="16"/>
      <c r="C97" s="5"/>
      <c r="D97" s="9"/>
      <c r="E97" s="5"/>
    </row>
    <row r="98" spans="1:5" x14ac:dyDescent="0.25">
      <c r="A98" s="2" t="s">
        <v>16</v>
      </c>
      <c r="C98" s="5">
        <v>7000</v>
      </c>
      <c r="D98" s="9"/>
      <c r="E98" s="5">
        <v>6500</v>
      </c>
    </row>
    <row r="99" spans="1:5" x14ac:dyDescent="0.25">
      <c r="A99" s="2"/>
      <c r="C99" s="5"/>
      <c r="D99" s="9"/>
      <c r="E99" s="5"/>
    </row>
    <row r="100" spans="1:5" x14ac:dyDescent="0.25">
      <c r="A100" s="2" t="s">
        <v>17</v>
      </c>
      <c r="C100" s="5">
        <v>1000</v>
      </c>
      <c r="D100" s="9"/>
      <c r="E100" s="5">
        <v>1000</v>
      </c>
    </row>
    <row r="101" spans="1:5" x14ac:dyDescent="0.25">
      <c r="A101" s="2"/>
      <c r="C101" s="5"/>
      <c r="D101" s="9"/>
      <c r="E101" s="5"/>
    </row>
    <row r="102" spans="1:5" x14ac:dyDescent="0.25">
      <c r="A102" s="2" t="s">
        <v>18</v>
      </c>
      <c r="C102" s="5">
        <v>1000</v>
      </c>
      <c r="D102" s="9"/>
      <c r="E102" s="5">
        <v>500</v>
      </c>
    </row>
    <row r="103" spans="1:5" x14ac:dyDescent="0.25">
      <c r="A103" s="2"/>
      <c r="C103" s="5"/>
      <c r="D103" s="9"/>
      <c r="E103" s="5"/>
    </row>
    <row r="104" spans="1:5" x14ac:dyDescent="0.25">
      <c r="A104" s="2" t="s">
        <v>19</v>
      </c>
      <c r="C104" s="5">
        <v>1000</v>
      </c>
      <c r="D104" s="9"/>
      <c r="E104" s="5">
        <v>1000</v>
      </c>
    </row>
    <row r="105" spans="1:5" x14ac:dyDescent="0.25">
      <c r="A105" s="2"/>
      <c r="C105" s="9"/>
      <c r="D105" s="9"/>
      <c r="E105" s="9"/>
    </row>
    <row r="106" spans="1:5" x14ac:dyDescent="0.25">
      <c r="A106" s="2" t="s">
        <v>62</v>
      </c>
      <c r="C106" s="15">
        <v>7720</v>
      </c>
      <c r="D106" s="9"/>
      <c r="E106" s="15">
        <v>7824</v>
      </c>
    </row>
    <row r="107" spans="1:5" x14ac:dyDescent="0.25">
      <c r="A107" s="2"/>
    </row>
    <row r="108" spans="1:5" ht="13.8" thickBot="1" x14ac:dyDescent="0.3">
      <c r="B108" s="2" t="s">
        <v>8</v>
      </c>
      <c r="C108" s="8">
        <f>SUM(C98:C106)</f>
        <v>17720</v>
      </c>
      <c r="D108" s="9"/>
      <c r="E108" s="8">
        <f>SUM(E98:E106)</f>
        <v>16824</v>
      </c>
    </row>
    <row r="109" spans="1:5" ht="13.8" thickTop="1" x14ac:dyDescent="0.25">
      <c r="B109" s="2"/>
    </row>
    <row r="111" spans="1:5" x14ac:dyDescent="0.25">
      <c r="B111" s="220" t="s">
        <v>37</v>
      </c>
      <c r="C111" s="220"/>
      <c r="D111" s="220"/>
      <c r="E111" s="220"/>
    </row>
    <row r="112" spans="1:5" x14ac:dyDescent="0.25">
      <c r="B112" s="220" t="s">
        <v>20</v>
      </c>
      <c r="C112" s="220"/>
      <c r="D112" s="220"/>
      <c r="E112" s="220"/>
    </row>
    <row r="114" spans="1:5" x14ac:dyDescent="0.25">
      <c r="E114" s="14" t="s">
        <v>110</v>
      </c>
    </row>
    <row r="115" spans="1:5" x14ac:dyDescent="0.25">
      <c r="C115" s="11" t="s">
        <v>104</v>
      </c>
      <c r="D115" s="114"/>
      <c r="E115" s="20" t="s">
        <v>105</v>
      </c>
    </row>
    <row r="116" spans="1:5" x14ac:dyDescent="0.25">
      <c r="A116" s="13" t="s">
        <v>9</v>
      </c>
      <c r="C116" s="4"/>
      <c r="D116" s="113"/>
      <c r="E116" s="4"/>
    </row>
    <row r="117" spans="1:5" x14ac:dyDescent="0.25">
      <c r="A117" s="4"/>
    </row>
    <row r="118" spans="1:5" x14ac:dyDescent="0.25">
      <c r="A118" s="1" t="s">
        <v>86</v>
      </c>
      <c r="C118" s="1">
        <v>8899</v>
      </c>
      <c r="E118" s="1">
        <v>9077</v>
      </c>
    </row>
    <row r="120" spans="1:5" x14ac:dyDescent="0.25">
      <c r="A120" s="1" t="s">
        <v>56</v>
      </c>
      <c r="C120" s="7">
        <v>4000</v>
      </c>
      <c r="E120" s="7">
        <v>4000</v>
      </c>
    </row>
    <row r="121" spans="1:5" x14ac:dyDescent="0.25">
      <c r="A121" s="1" t="s">
        <v>5</v>
      </c>
    </row>
    <row r="122" spans="1:5" ht="13.8" thickBot="1" x14ac:dyDescent="0.3">
      <c r="A122" s="2" t="s">
        <v>5</v>
      </c>
      <c r="B122" s="2" t="s">
        <v>8</v>
      </c>
      <c r="C122" s="8">
        <f>SUM(C118:C121)</f>
        <v>12899</v>
      </c>
      <c r="D122" s="9"/>
      <c r="E122" s="8">
        <f>SUM(E118:E121)</f>
        <v>13077</v>
      </c>
    </row>
    <row r="123" spans="1:5" ht="13.8" thickTop="1" x14ac:dyDescent="0.25">
      <c r="A123" s="2" t="s">
        <v>5</v>
      </c>
      <c r="C123" s="4" t="s">
        <v>5</v>
      </c>
      <c r="D123" s="113"/>
      <c r="E123" s="4" t="s">
        <v>5</v>
      </c>
    </row>
    <row r="124" spans="1:5" x14ac:dyDescent="0.25">
      <c r="A124" s="2" t="s">
        <v>5</v>
      </c>
      <c r="B124" s="2" t="s">
        <v>5</v>
      </c>
      <c r="C124" s="4"/>
      <c r="D124" s="113"/>
      <c r="E124" s="4"/>
    </row>
    <row r="125" spans="1:5" x14ac:dyDescent="0.25">
      <c r="A125" s="2" t="s">
        <v>5</v>
      </c>
      <c r="B125" s="2"/>
    </row>
    <row r="126" spans="1:5" x14ac:dyDescent="0.25">
      <c r="B126" s="220" t="s">
        <v>45</v>
      </c>
      <c r="C126" s="220"/>
      <c r="D126" s="220"/>
      <c r="E126" s="220"/>
    </row>
    <row r="127" spans="1:5" x14ac:dyDescent="0.25">
      <c r="B127" s="220" t="s">
        <v>22</v>
      </c>
      <c r="C127" s="220"/>
      <c r="D127" s="220"/>
      <c r="E127" s="220"/>
    </row>
    <row r="129" spans="1:5" x14ac:dyDescent="0.25">
      <c r="E129" s="14" t="s">
        <v>110</v>
      </c>
    </row>
    <row r="130" spans="1:5" x14ac:dyDescent="0.25">
      <c r="C130" s="11" t="s">
        <v>104</v>
      </c>
      <c r="D130" s="114"/>
      <c r="E130" s="20" t="s">
        <v>105</v>
      </c>
    </row>
    <row r="131" spans="1:5" x14ac:dyDescent="0.25">
      <c r="A131" s="13" t="s">
        <v>9</v>
      </c>
      <c r="C131" s="4"/>
      <c r="D131" s="113"/>
      <c r="E131" s="4"/>
    </row>
    <row r="132" spans="1:5" x14ac:dyDescent="0.25">
      <c r="A132" s="4"/>
    </row>
    <row r="133" spans="1:5" x14ac:dyDescent="0.25">
      <c r="A133" s="2" t="s">
        <v>21</v>
      </c>
      <c r="C133" s="5">
        <v>85000</v>
      </c>
      <c r="D133" s="9"/>
      <c r="E133" s="5">
        <v>75000</v>
      </c>
    </row>
    <row r="135" spans="1:5" x14ac:dyDescent="0.25">
      <c r="A135" s="2" t="s">
        <v>23</v>
      </c>
      <c r="C135" s="5">
        <v>6000</v>
      </c>
      <c r="D135" s="9"/>
      <c r="E135" s="5">
        <v>5500</v>
      </c>
    </row>
    <row r="137" spans="1:5" x14ac:dyDescent="0.25">
      <c r="A137" s="2" t="s">
        <v>63</v>
      </c>
      <c r="C137" s="5">
        <v>1000</v>
      </c>
      <c r="D137" s="9"/>
      <c r="E137" s="5">
        <v>0</v>
      </c>
    </row>
    <row r="139" spans="1:5" x14ac:dyDescent="0.25">
      <c r="A139" s="2" t="s">
        <v>24</v>
      </c>
      <c r="C139" s="5">
        <v>1000</v>
      </c>
      <c r="D139" s="9"/>
      <c r="E139" s="5">
        <v>1500</v>
      </c>
    </row>
    <row r="140" spans="1:5" x14ac:dyDescent="0.25">
      <c r="A140" s="2" t="s">
        <v>5</v>
      </c>
    </row>
    <row r="141" spans="1:5" x14ac:dyDescent="0.25">
      <c r="A141" s="2" t="s">
        <v>11</v>
      </c>
      <c r="B141" s="2" t="s">
        <v>5</v>
      </c>
      <c r="C141" s="5">
        <v>3000</v>
      </c>
      <c r="D141" s="9"/>
      <c r="E141" s="5">
        <v>2500</v>
      </c>
    </row>
    <row r="142" spans="1:5" x14ac:dyDescent="0.25">
      <c r="A142" s="2"/>
      <c r="B142" s="2"/>
      <c r="C142" s="5"/>
      <c r="D142" s="9"/>
      <c r="E142" s="5"/>
    </row>
    <row r="143" spans="1:5" x14ac:dyDescent="0.25">
      <c r="A143" s="2" t="s">
        <v>111</v>
      </c>
      <c r="C143" s="15">
        <v>750</v>
      </c>
      <c r="D143" s="9"/>
      <c r="E143" s="15">
        <v>750</v>
      </c>
    </row>
    <row r="144" spans="1:5" x14ac:dyDescent="0.25">
      <c r="A144" s="2" t="s">
        <v>5</v>
      </c>
      <c r="C144" s="9"/>
      <c r="D144" s="9"/>
      <c r="E144" s="9"/>
    </row>
    <row r="145" spans="1:5" ht="13.8" thickBot="1" x14ac:dyDescent="0.3">
      <c r="B145" s="2" t="s">
        <v>8</v>
      </c>
      <c r="C145" s="8">
        <f>SUM(C132:C143)</f>
        <v>96750</v>
      </c>
      <c r="D145" s="9"/>
      <c r="E145" s="8">
        <f>SUM(E132:E143)</f>
        <v>85250</v>
      </c>
    </row>
    <row r="146" spans="1:5" ht="13.8" thickTop="1" x14ac:dyDescent="0.25">
      <c r="A146" s="2" t="s">
        <v>5</v>
      </c>
      <c r="C146" s="9"/>
      <c r="D146" s="9"/>
      <c r="E146" s="9"/>
    </row>
    <row r="147" spans="1:5" x14ac:dyDescent="0.25">
      <c r="A147" s="2"/>
      <c r="B147" s="2"/>
      <c r="C147" s="4" t="s">
        <v>5</v>
      </c>
      <c r="D147" s="113"/>
      <c r="E147" s="4" t="s">
        <v>5</v>
      </c>
    </row>
    <row r="148" spans="1:5" x14ac:dyDescent="0.25">
      <c r="A148" s="2" t="s">
        <v>5</v>
      </c>
      <c r="B148" s="220" t="s">
        <v>112</v>
      </c>
      <c r="C148" s="220"/>
      <c r="D148" s="220"/>
      <c r="E148" s="220"/>
    </row>
    <row r="149" spans="1:5" x14ac:dyDescent="0.25">
      <c r="B149" s="220" t="s">
        <v>72</v>
      </c>
      <c r="C149" s="220"/>
      <c r="D149" s="220"/>
      <c r="E149" s="220"/>
    </row>
    <row r="151" spans="1:5" x14ac:dyDescent="0.25">
      <c r="E151" s="14" t="s">
        <v>110</v>
      </c>
    </row>
    <row r="152" spans="1:5" x14ac:dyDescent="0.25">
      <c r="C152" s="13" t="s">
        <v>104</v>
      </c>
      <c r="D152" s="117"/>
      <c r="E152" s="20" t="s">
        <v>105</v>
      </c>
    </row>
    <row r="153" spans="1:5" x14ac:dyDescent="0.25">
      <c r="A153" s="13" t="s">
        <v>9</v>
      </c>
    </row>
    <row r="155" spans="1:5" x14ac:dyDescent="0.25">
      <c r="A155" s="1" t="s">
        <v>68</v>
      </c>
      <c r="C155" s="6">
        <v>500</v>
      </c>
      <c r="E155" s="6">
        <v>500</v>
      </c>
    </row>
    <row r="157" spans="1:5" x14ac:dyDescent="0.25">
      <c r="A157" s="1" t="s">
        <v>69</v>
      </c>
      <c r="C157" s="1">
        <v>0</v>
      </c>
      <c r="E157" s="1">
        <v>0</v>
      </c>
    </row>
    <row r="159" spans="1:5" x14ac:dyDescent="0.25">
      <c r="A159" s="2" t="s">
        <v>67</v>
      </c>
      <c r="C159" s="7">
        <v>0</v>
      </c>
      <c r="E159" s="7">
        <v>0</v>
      </c>
    </row>
    <row r="161" spans="1:5" ht="13.8" thickBot="1" x14ac:dyDescent="0.3">
      <c r="B161" s="1" t="s">
        <v>8</v>
      </c>
      <c r="C161" s="17">
        <f>SUM(C155:C159)</f>
        <v>500</v>
      </c>
      <c r="E161" s="17">
        <f>SUM(E155:E159)</f>
        <v>500</v>
      </c>
    </row>
    <row r="162" spans="1:5" ht="13.8" thickTop="1" x14ac:dyDescent="0.25">
      <c r="A162" s="1" t="s">
        <v>5</v>
      </c>
    </row>
    <row r="163" spans="1:5" x14ac:dyDescent="0.25">
      <c r="C163" s="4"/>
      <c r="D163" s="113"/>
      <c r="E163" s="4"/>
    </row>
    <row r="164" spans="1:5" x14ac:dyDescent="0.25">
      <c r="A164" s="2" t="s">
        <v>5</v>
      </c>
      <c r="C164" s="4"/>
      <c r="D164" s="113"/>
      <c r="E164" s="4"/>
    </row>
    <row r="165" spans="1:5" x14ac:dyDescent="0.25">
      <c r="A165" s="2"/>
      <c r="C165" s="4"/>
      <c r="D165" s="113"/>
      <c r="E165" s="4"/>
    </row>
    <row r="166" spans="1:5" x14ac:dyDescent="0.25">
      <c r="A166" s="2"/>
      <c r="B166" s="222" t="s">
        <v>46</v>
      </c>
      <c r="C166" s="222"/>
      <c r="D166" s="222"/>
      <c r="E166" s="222"/>
    </row>
    <row r="167" spans="1:5" x14ac:dyDescent="0.25">
      <c r="B167" s="220" t="s">
        <v>25</v>
      </c>
      <c r="C167" s="220"/>
      <c r="D167" s="220"/>
      <c r="E167" s="220"/>
    </row>
    <row r="169" spans="1:5" x14ac:dyDescent="0.25">
      <c r="E169" s="14" t="s">
        <v>110</v>
      </c>
    </row>
    <row r="170" spans="1:5" x14ac:dyDescent="0.25">
      <c r="A170" s="16"/>
      <c r="C170" s="11" t="s">
        <v>104</v>
      </c>
      <c r="D170" s="114"/>
      <c r="E170" s="20" t="s">
        <v>105</v>
      </c>
    </row>
    <row r="171" spans="1:5" x14ac:dyDescent="0.25">
      <c r="A171" s="13" t="s">
        <v>9</v>
      </c>
      <c r="C171" s="4"/>
      <c r="D171" s="113"/>
      <c r="E171" s="4"/>
    </row>
    <row r="172" spans="1:5" x14ac:dyDescent="0.25">
      <c r="A172" s="4"/>
      <c r="C172" s="4"/>
      <c r="D172" s="113"/>
      <c r="E172" s="4"/>
    </row>
    <row r="173" spans="1:5" x14ac:dyDescent="0.25">
      <c r="A173" s="1" t="s">
        <v>82</v>
      </c>
      <c r="C173" s="1">
        <v>15000</v>
      </c>
      <c r="E173" s="1">
        <v>10000</v>
      </c>
    </row>
    <row r="174" spans="1:5" x14ac:dyDescent="0.25">
      <c r="A174" s="2"/>
      <c r="C174" s="5"/>
      <c r="D174" s="9"/>
      <c r="E174" s="5"/>
    </row>
    <row r="175" spans="1:5" x14ac:dyDescent="0.25">
      <c r="A175" s="2" t="s">
        <v>107</v>
      </c>
      <c r="C175" s="5">
        <v>0</v>
      </c>
      <c r="D175" s="9"/>
      <c r="E175" s="5">
        <v>6500</v>
      </c>
    </row>
    <row r="176" spans="1:5" x14ac:dyDescent="0.25">
      <c r="A176" s="2"/>
      <c r="C176" s="5"/>
      <c r="D176" s="9"/>
      <c r="E176" s="5"/>
    </row>
    <row r="177" spans="1:5" x14ac:dyDescent="0.25">
      <c r="A177" s="2" t="s">
        <v>36</v>
      </c>
      <c r="C177" s="5"/>
      <c r="D177" s="9"/>
      <c r="E177" s="5"/>
    </row>
    <row r="178" spans="1:5" x14ac:dyDescent="0.25">
      <c r="A178" s="2" t="s">
        <v>57</v>
      </c>
      <c r="C178" s="5">
        <v>10000</v>
      </c>
      <c r="D178" s="9"/>
      <c r="E178" s="5">
        <v>9000</v>
      </c>
    </row>
    <row r="179" spans="1:5" x14ac:dyDescent="0.25">
      <c r="A179" s="2"/>
      <c r="C179" s="5"/>
      <c r="D179" s="9"/>
      <c r="E179" s="5"/>
    </row>
    <row r="180" spans="1:5" x14ac:dyDescent="0.25">
      <c r="A180" s="2" t="s">
        <v>101</v>
      </c>
      <c r="C180" s="5">
        <v>78721</v>
      </c>
      <c r="D180" s="9"/>
      <c r="E180" s="5">
        <v>77222</v>
      </c>
    </row>
    <row r="181" spans="1:5" x14ac:dyDescent="0.25">
      <c r="A181" s="2" t="s">
        <v>5</v>
      </c>
    </row>
    <row r="182" spans="1:5" x14ac:dyDescent="0.25">
      <c r="A182" s="2" t="s">
        <v>114</v>
      </c>
      <c r="C182" s="15">
        <v>10000</v>
      </c>
      <c r="D182" s="9"/>
      <c r="E182" s="15">
        <v>12000</v>
      </c>
    </row>
    <row r="184" spans="1:5" ht="13.8" thickBot="1" x14ac:dyDescent="0.3">
      <c r="A184" s="2" t="s">
        <v>5</v>
      </c>
      <c r="B184" s="2" t="s">
        <v>8</v>
      </c>
      <c r="C184" s="8">
        <f>SUM(C173:C182)</f>
        <v>113721</v>
      </c>
      <c r="D184" s="9"/>
      <c r="E184" s="8">
        <f>SUM(E173:E182)</f>
        <v>114722</v>
      </c>
    </row>
    <row r="185" spans="1:5" ht="13.8" thickTop="1" x14ac:dyDescent="0.25">
      <c r="A185" s="2" t="s">
        <v>5</v>
      </c>
      <c r="C185" s="9"/>
      <c r="D185" s="9"/>
      <c r="E185" s="9"/>
    </row>
    <row r="186" spans="1:5" x14ac:dyDescent="0.25">
      <c r="A186" s="2"/>
      <c r="B186" s="2"/>
      <c r="C186" s="9"/>
      <c r="D186" s="9"/>
      <c r="E186" s="9"/>
    </row>
    <row r="187" spans="1:5" x14ac:dyDescent="0.25">
      <c r="B187" s="2"/>
      <c r="C187" s="9"/>
      <c r="D187" s="9"/>
      <c r="E187" s="9"/>
    </row>
    <row r="188" spans="1:5" x14ac:dyDescent="0.25">
      <c r="A188" s="2"/>
      <c r="B188" s="2"/>
      <c r="C188" s="9"/>
      <c r="D188" s="9"/>
      <c r="E188" s="9"/>
    </row>
    <row r="189" spans="1:5" x14ac:dyDescent="0.25">
      <c r="A189" s="2"/>
      <c r="B189" s="2"/>
      <c r="C189" s="4" t="s">
        <v>5</v>
      </c>
      <c r="D189" s="113"/>
      <c r="E189" s="4" t="s">
        <v>5</v>
      </c>
    </row>
    <row r="190" spans="1:5" x14ac:dyDescent="0.25">
      <c r="A190" s="2" t="s">
        <v>5</v>
      </c>
    </row>
    <row r="191" spans="1:5" x14ac:dyDescent="0.25">
      <c r="B191" s="220" t="s">
        <v>27</v>
      </c>
      <c r="C191" s="220"/>
      <c r="D191" s="220"/>
      <c r="E191" s="220"/>
    </row>
    <row r="192" spans="1:5" x14ac:dyDescent="0.25">
      <c r="B192" s="220" t="s">
        <v>41</v>
      </c>
      <c r="C192" s="220"/>
      <c r="D192" s="220"/>
      <c r="E192" s="220"/>
    </row>
    <row r="194" spans="1:5" x14ac:dyDescent="0.25">
      <c r="E194" s="14" t="s">
        <v>110</v>
      </c>
    </row>
    <row r="195" spans="1:5" x14ac:dyDescent="0.25">
      <c r="C195" s="11" t="s">
        <v>104</v>
      </c>
      <c r="D195" s="114"/>
      <c r="E195" s="20" t="s">
        <v>105</v>
      </c>
    </row>
    <row r="196" spans="1:5" x14ac:dyDescent="0.25">
      <c r="A196" s="13" t="s">
        <v>9</v>
      </c>
      <c r="C196" s="4"/>
      <c r="D196" s="113"/>
      <c r="E196" s="4"/>
    </row>
    <row r="197" spans="1:5" x14ac:dyDescent="0.25">
      <c r="A197" s="4"/>
    </row>
    <row r="198" spans="1:5" x14ac:dyDescent="0.25">
      <c r="A198" s="2" t="s">
        <v>50</v>
      </c>
      <c r="C198" s="5">
        <v>4000</v>
      </c>
      <c r="D198" s="9"/>
      <c r="E198" s="5">
        <v>4000</v>
      </c>
    </row>
    <row r="199" spans="1:5" x14ac:dyDescent="0.25">
      <c r="A199" s="2" t="s">
        <v>5</v>
      </c>
    </row>
    <row r="200" spans="1:5" x14ac:dyDescent="0.25">
      <c r="A200" s="2" t="s">
        <v>51</v>
      </c>
      <c r="C200" s="9">
        <v>4000</v>
      </c>
      <c r="D200" s="9"/>
      <c r="E200" s="9">
        <v>4000</v>
      </c>
    </row>
    <row r="201" spans="1:5" x14ac:dyDescent="0.25">
      <c r="A201" s="2"/>
      <c r="C201" s="9"/>
      <c r="D201" s="9"/>
      <c r="E201" s="9"/>
    </row>
    <row r="202" spans="1:5" x14ac:dyDescent="0.25">
      <c r="A202" s="2" t="s">
        <v>71</v>
      </c>
      <c r="C202" s="9">
        <v>2000</v>
      </c>
      <c r="D202" s="9"/>
      <c r="E202" s="9">
        <v>2000</v>
      </c>
    </row>
    <row r="203" spans="1:5" x14ac:dyDescent="0.25">
      <c r="A203" s="2"/>
    </row>
    <row r="204" spans="1:5" x14ac:dyDescent="0.25">
      <c r="A204" s="2" t="s">
        <v>90</v>
      </c>
      <c r="C204" s="15">
        <v>400</v>
      </c>
      <c r="D204" s="9"/>
      <c r="E204" s="15">
        <v>400</v>
      </c>
    </row>
    <row r="206" spans="1:5" ht="13.8" thickBot="1" x14ac:dyDescent="0.3">
      <c r="A206" s="2" t="s">
        <v>5</v>
      </c>
      <c r="B206" s="2" t="s">
        <v>8</v>
      </c>
      <c r="C206" s="8">
        <f>SUM(C198:C204)</f>
        <v>10400</v>
      </c>
      <c r="D206" s="9"/>
      <c r="E206" s="8">
        <f>SUM(E198:E204)</f>
        <v>10400</v>
      </c>
    </row>
    <row r="207" spans="1:5" ht="13.8" thickTop="1" x14ac:dyDescent="0.25">
      <c r="A207" s="2"/>
      <c r="C207" s="9"/>
      <c r="D207" s="9"/>
      <c r="E207" s="9"/>
    </row>
    <row r="208" spans="1:5" x14ac:dyDescent="0.25">
      <c r="A208" s="2"/>
      <c r="C208" s="9"/>
      <c r="D208" s="9"/>
      <c r="E208" s="9"/>
    </row>
    <row r="209" spans="1:5" x14ac:dyDescent="0.25">
      <c r="A209" s="2" t="s">
        <v>5</v>
      </c>
      <c r="C209" s="4" t="s">
        <v>5</v>
      </c>
      <c r="D209" s="113"/>
      <c r="E209" s="4" t="s">
        <v>5</v>
      </c>
    </row>
    <row r="210" spans="1:5" x14ac:dyDescent="0.25">
      <c r="A210" s="2" t="s">
        <v>5</v>
      </c>
      <c r="C210" s="2" t="s">
        <v>5</v>
      </c>
      <c r="D210" s="116"/>
    </row>
    <row r="211" spans="1:5" x14ac:dyDescent="0.25">
      <c r="A211" s="2" t="s">
        <v>5</v>
      </c>
      <c r="B211" s="220" t="s">
        <v>31</v>
      </c>
      <c r="C211" s="220"/>
      <c r="D211" s="220"/>
      <c r="E211" s="220"/>
    </row>
    <row r="212" spans="1:5" x14ac:dyDescent="0.25">
      <c r="B212" s="220" t="s">
        <v>26</v>
      </c>
      <c r="C212" s="220"/>
      <c r="D212" s="220"/>
      <c r="E212" s="220"/>
    </row>
    <row r="214" spans="1:5" x14ac:dyDescent="0.25">
      <c r="E214" s="14" t="s">
        <v>110</v>
      </c>
    </row>
    <row r="215" spans="1:5" x14ac:dyDescent="0.25">
      <c r="C215" s="11" t="s">
        <v>104</v>
      </c>
      <c r="D215" s="114"/>
      <c r="E215" s="20" t="s">
        <v>105</v>
      </c>
    </row>
    <row r="216" spans="1:5" x14ac:dyDescent="0.25">
      <c r="A216" s="13" t="s">
        <v>9</v>
      </c>
      <c r="C216" s="4"/>
      <c r="D216" s="113"/>
      <c r="E216" s="4"/>
    </row>
    <row r="217" spans="1:5" x14ac:dyDescent="0.25">
      <c r="A217" s="4"/>
      <c r="C217" s="4"/>
      <c r="D217" s="113"/>
      <c r="E217" s="4"/>
    </row>
    <row r="218" spans="1:5" x14ac:dyDescent="0.25">
      <c r="A218" s="2" t="s">
        <v>40</v>
      </c>
      <c r="C218" s="5"/>
      <c r="D218" s="9"/>
      <c r="E218" s="5"/>
    </row>
    <row r="219" spans="1:5" x14ac:dyDescent="0.25">
      <c r="A219" s="2" t="s">
        <v>76</v>
      </c>
      <c r="C219" s="5">
        <v>9000</v>
      </c>
      <c r="D219" s="9"/>
      <c r="E219" s="5">
        <v>9000</v>
      </c>
    </row>
    <row r="220" spans="1:5" x14ac:dyDescent="0.25">
      <c r="A220" s="2"/>
      <c r="C220" s="5"/>
      <c r="D220" s="9"/>
      <c r="E220" s="5"/>
    </row>
    <row r="221" spans="1:5" x14ac:dyDescent="0.25">
      <c r="A221" s="2" t="s">
        <v>115</v>
      </c>
      <c r="C221" s="5">
        <v>2154</v>
      </c>
      <c r="D221" s="9"/>
      <c r="E221" s="5">
        <v>2236</v>
      </c>
    </row>
    <row r="222" spans="1:5" x14ac:dyDescent="0.25">
      <c r="A222" s="2"/>
      <c r="C222" s="5"/>
      <c r="D222" s="9"/>
      <c r="E222" s="5"/>
    </row>
    <row r="223" spans="1:5" x14ac:dyDescent="0.25">
      <c r="A223" s="2" t="s">
        <v>70</v>
      </c>
      <c r="C223" s="5">
        <v>0</v>
      </c>
      <c r="D223" s="9"/>
      <c r="E223" s="5">
        <v>0</v>
      </c>
    </row>
    <row r="224" spans="1:5" x14ac:dyDescent="0.25">
      <c r="A224" s="2" t="s">
        <v>5</v>
      </c>
    </row>
    <row r="225" spans="1:5" x14ac:dyDescent="0.25">
      <c r="A225" s="2" t="s">
        <v>65</v>
      </c>
      <c r="B225" s="2" t="s">
        <v>5</v>
      </c>
      <c r="C225" s="15">
        <v>1000</v>
      </c>
      <c r="D225" s="9"/>
      <c r="E225" s="15">
        <v>0</v>
      </c>
    </row>
    <row r="227" spans="1:5" ht="13.8" thickBot="1" x14ac:dyDescent="0.3">
      <c r="B227" s="2" t="s">
        <v>8</v>
      </c>
      <c r="C227" s="8">
        <f>SUM(C218:C225)</f>
        <v>12154</v>
      </c>
      <c r="D227" s="9"/>
      <c r="E227" s="8">
        <f>SUM(E218:E225)</f>
        <v>11236</v>
      </c>
    </row>
    <row r="228" spans="1:5" ht="13.8" thickTop="1" x14ac:dyDescent="0.25">
      <c r="B228" s="2"/>
      <c r="C228" s="9"/>
      <c r="D228" s="9"/>
      <c r="E228" s="9"/>
    </row>
    <row r="229" spans="1:5" x14ac:dyDescent="0.25">
      <c r="B229" s="2"/>
      <c r="C229" s="9"/>
      <c r="D229" s="9"/>
      <c r="E229" s="9"/>
    </row>
    <row r="230" spans="1:5" x14ac:dyDescent="0.25">
      <c r="C230" s="4" t="s">
        <v>5</v>
      </c>
      <c r="D230" s="113"/>
      <c r="E230" s="4" t="s">
        <v>5</v>
      </c>
    </row>
    <row r="232" spans="1:5" x14ac:dyDescent="0.25">
      <c r="B232" s="220" t="s">
        <v>34</v>
      </c>
      <c r="C232" s="220"/>
      <c r="D232" s="220"/>
      <c r="E232" s="220"/>
    </row>
    <row r="233" spans="1:5" x14ac:dyDescent="0.25">
      <c r="B233" s="220" t="s">
        <v>28</v>
      </c>
      <c r="C233" s="220"/>
      <c r="D233" s="220"/>
      <c r="E233" s="220"/>
    </row>
    <row r="235" spans="1:5" x14ac:dyDescent="0.25">
      <c r="E235" s="14" t="s">
        <v>110</v>
      </c>
    </row>
    <row r="236" spans="1:5" x14ac:dyDescent="0.25">
      <c r="C236" s="11" t="s">
        <v>104</v>
      </c>
      <c r="D236" s="114"/>
      <c r="E236" s="20" t="s">
        <v>105</v>
      </c>
    </row>
    <row r="237" spans="1:5" x14ac:dyDescent="0.25">
      <c r="A237" s="13" t="s">
        <v>9</v>
      </c>
      <c r="C237" s="4"/>
      <c r="D237" s="113"/>
      <c r="E237" s="4"/>
    </row>
    <row r="238" spans="1:5" x14ac:dyDescent="0.25">
      <c r="A238" s="4"/>
      <c r="C238" s="9"/>
      <c r="D238" s="9"/>
      <c r="E238" s="9"/>
    </row>
    <row r="239" spans="1:5" x14ac:dyDescent="0.25">
      <c r="A239" s="2" t="s">
        <v>43</v>
      </c>
      <c r="C239" s="9">
        <v>5000</v>
      </c>
      <c r="D239" s="9"/>
      <c r="E239" s="9">
        <v>4660</v>
      </c>
    </row>
    <row r="240" spans="1:5" x14ac:dyDescent="0.25">
      <c r="A240" s="2"/>
      <c r="C240" s="9"/>
      <c r="D240" s="9"/>
      <c r="E240" s="9"/>
    </row>
    <row r="241" spans="1:5" x14ac:dyDescent="0.25">
      <c r="A241" s="2" t="s">
        <v>29</v>
      </c>
      <c r="C241" s="15">
        <v>1250</v>
      </c>
      <c r="D241" s="9"/>
      <c r="E241" s="15">
        <v>1000</v>
      </c>
    </row>
    <row r="243" spans="1:5" ht="13.8" thickBot="1" x14ac:dyDescent="0.3">
      <c r="B243" s="2" t="s">
        <v>8</v>
      </c>
      <c r="C243" s="8">
        <f>SUM(C238:C242)</f>
        <v>6250</v>
      </c>
      <c r="D243" s="9"/>
      <c r="E243" s="8">
        <f>SUM(E238:E242)</f>
        <v>5660</v>
      </c>
    </row>
    <row r="244" spans="1:5" ht="13.8" thickTop="1" x14ac:dyDescent="0.25">
      <c r="C244" s="4" t="s">
        <v>5</v>
      </c>
      <c r="D244" s="113"/>
      <c r="E244" s="4" t="s">
        <v>5</v>
      </c>
    </row>
    <row r="246" spans="1:5" x14ac:dyDescent="0.25">
      <c r="B246" s="220" t="s">
        <v>47</v>
      </c>
      <c r="C246" s="220"/>
      <c r="D246" s="220"/>
      <c r="E246" s="220"/>
    </row>
    <row r="247" spans="1:5" x14ac:dyDescent="0.25">
      <c r="A247" s="2" t="s">
        <v>5</v>
      </c>
      <c r="B247" s="220" t="s">
        <v>100</v>
      </c>
      <c r="C247" s="220"/>
      <c r="D247" s="220"/>
      <c r="E247" s="220"/>
    </row>
    <row r="249" spans="1:5" x14ac:dyDescent="0.25">
      <c r="E249" s="14" t="s">
        <v>110</v>
      </c>
    </row>
    <row r="250" spans="1:5" x14ac:dyDescent="0.25">
      <c r="C250" s="11" t="s">
        <v>104</v>
      </c>
      <c r="D250" s="114"/>
      <c r="E250" s="20" t="s">
        <v>105</v>
      </c>
    </row>
    <row r="251" spans="1:5" x14ac:dyDescent="0.25">
      <c r="A251" s="13" t="s">
        <v>9</v>
      </c>
      <c r="C251" s="4"/>
      <c r="D251" s="113"/>
      <c r="E251" s="4"/>
    </row>
    <row r="252" spans="1:5" x14ac:dyDescent="0.25">
      <c r="A252" s="4"/>
      <c r="C252" s="2" t="s">
        <v>5</v>
      </c>
      <c r="D252" s="116"/>
      <c r="E252" s="2" t="s">
        <v>5</v>
      </c>
    </row>
    <row r="253" spans="1:5" x14ac:dyDescent="0.25">
      <c r="A253" s="2" t="s">
        <v>58</v>
      </c>
      <c r="C253" s="5">
        <v>9000</v>
      </c>
      <c r="D253" s="9"/>
      <c r="E253" s="5">
        <v>9000</v>
      </c>
    </row>
    <row r="255" spans="1:5" x14ac:dyDescent="0.25">
      <c r="A255" s="2" t="s">
        <v>59</v>
      </c>
      <c r="C255" s="14">
        <v>10000</v>
      </c>
      <c r="D255" s="115"/>
      <c r="E255" s="14">
        <v>12000</v>
      </c>
    </row>
    <row r="257" spans="1:5" x14ac:dyDescent="0.25">
      <c r="A257" s="2" t="s">
        <v>48</v>
      </c>
      <c r="C257" s="5">
        <v>6000</v>
      </c>
      <c r="D257" s="9"/>
      <c r="E257" s="5">
        <v>5000</v>
      </c>
    </row>
    <row r="258" spans="1:5" x14ac:dyDescent="0.25">
      <c r="C258" s="2" t="s">
        <v>5</v>
      </c>
      <c r="D258" s="116"/>
      <c r="E258" s="2" t="s">
        <v>5</v>
      </c>
    </row>
    <row r="259" spans="1:5" x14ac:dyDescent="0.25">
      <c r="A259" s="2" t="s">
        <v>60</v>
      </c>
      <c r="C259" s="5">
        <v>3000</v>
      </c>
      <c r="D259" s="9"/>
      <c r="E259" s="5">
        <v>5000</v>
      </c>
    </row>
    <row r="261" spans="1:5" x14ac:dyDescent="0.25">
      <c r="A261" s="2" t="s">
        <v>61</v>
      </c>
      <c r="C261" s="5">
        <v>2500</v>
      </c>
      <c r="D261" s="9"/>
      <c r="E261" s="5">
        <v>5000</v>
      </c>
    </row>
    <row r="262" spans="1:5" x14ac:dyDescent="0.25">
      <c r="A262" s="2"/>
      <c r="C262" s="5"/>
      <c r="D262" s="9"/>
      <c r="E262" s="5"/>
    </row>
    <row r="263" spans="1:5" x14ac:dyDescent="0.25">
      <c r="A263" s="1" t="s">
        <v>116</v>
      </c>
      <c r="C263" s="6">
        <v>3000</v>
      </c>
      <c r="E263" s="6">
        <v>3000</v>
      </c>
    </row>
    <row r="264" spans="1:5" x14ac:dyDescent="0.25">
      <c r="C264" s="6"/>
      <c r="E264" s="6"/>
    </row>
    <row r="265" spans="1:5" x14ac:dyDescent="0.25">
      <c r="A265" s="1" t="s">
        <v>91</v>
      </c>
      <c r="C265" s="6">
        <v>15000</v>
      </c>
      <c r="E265" s="6">
        <v>15000</v>
      </c>
    </row>
    <row r="266" spans="1:5" x14ac:dyDescent="0.25">
      <c r="C266" s="6"/>
      <c r="E266" s="6"/>
    </row>
    <row r="267" spans="1:5" x14ac:dyDescent="0.25">
      <c r="A267" s="1" t="s">
        <v>108</v>
      </c>
      <c r="C267" s="7">
        <v>0</v>
      </c>
      <c r="E267" s="7">
        <v>8500</v>
      </c>
    </row>
    <row r="269" spans="1:5" ht="13.8" thickBot="1" x14ac:dyDescent="0.3">
      <c r="B269" s="2" t="s">
        <v>8</v>
      </c>
      <c r="C269" s="8">
        <f>SUM(C252:C265)</f>
        <v>48500</v>
      </c>
      <c r="D269" s="9"/>
      <c r="E269" s="8">
        <f>SUM(E252:E267)</f>
        <v>62500</v>
      </c>
    </row>
    <row r="270" spans="1:5" ht="13.8" thickTop="1" x14ac:dyDescent="0.25">
      <c r="C270" s="4" t="s">
        <v>5</v>
      </c>
      <c r="D270" s="113"/>
      <c r="E270" s="4" t="s">
        <v>5</v>
      </c>
    </row>
    <row r="272" spans="1:5" x14ac:dyDescent="0.25">
      <c r="B272" s="1" t="s">
        <v>5</v>
      </c>
    </row>
    <row r="274" spans="1:5" x14ac:dyDescent="0.25">
      <c r="B274" s="220" t="s">
        <v>92</v>
      </c>
      <c r="C274" s="220"/>
      <c r="D274" s="220"/>
      <c r="E274" s="220"/>
    </row>
    <row r="275" spans="1:5" x14ac:dyDescent="0.25">
      <c r="B275" s="220" t="s">
        <v>93</v>
      </c>
      <c r="C275" s="220"/>
      <c r="D275" s="220"/>
      <c r="E275" s="220"/>
    </row>
    <row r="277" spans="1:5" x14ac:dyDescent="0.25">
      <c r="E277" s="14" t="s">
        <v>110</v>
      </c>
    </row>
    <row r="278" spans="1:5" x14ac:dyDescent="0.25">
      <c r="C278" s="11" t="s">
        <v>104</v>
      </c>
      <c r="D278" s="114"/>
      <c r="E278" s="20" t="s">
        <v>105</v>
      </c>
    </row>
    <row r="279" spans="1:5" x14ac:dyDescent="0.25">
      <c r="A279" s="13" t="s">
        <v>9</v>
      </c>
      <c r="C279" s="4"/>
      <c r="D279" s="113"/>
      <c r="E279" s="4"/>
    </row>
    <row r="281" spans="1:5" x14ac:dyDescent="0.25">
      <c r="A281" s="1" t="s">
        <v>94</v>
      </c>
      <c r="C281" s="1">
        <v>11352</v>
      </c>
      <c r="E281" s="1">
        <v>0</v>
      </c>
    </row>
    <row r="283" spans="1:5" x14ac:dyDescent="0.25">
      <c r="A283" s="1" t="s">
        <v>95</v>
      </c>
      <c r="C283" s="7">
        <v>500</v>
      </c>
      <c r="E283" s="7">
        <v>0</v>
      </c>
    </row>
    <row r="285" spans="1:5" ht="13.8" thickBot="1" x14ac:dyDescent="0.3">
      <c r="B285" s="1" t="s">
        <v>8</v>
      </c>
      <c r="C285" s="17">
        <f>SUM(C281:C283)</f>
        <v>11852</v>
      </c>
      <c r="E285" s="17">
        <f>SUM(E281:E283)</f>
        <v>0</v>
      </c>
    </row>
    <row r="286" spans="1:5" ht="13.8" thickTop="1" x14ac:dyDescent="0.25"/>
    <row r="287" spans="1:5" x14ac:dyDescent="0.25">
      <c r="A287" s="1" t="s">
        <v>96</v>
      </c>
    </row>
    <row r="288" spans="1:5" x14ac:dyDescent="0.25">
      <c r="B288" s="1" t="s">
        <v>5</v>
      </c>
    </row>
    <row r="290" spans="1:5" x14ac:dyDescent="0.25">
      <c r="B290" s="2"/>
      <c r="C290" s="9"/>
      <c r="D290" s="9"/>
      <c r="E290" s="9"/>
    </row>
    <row r="291" spans="1:5" x14ac:dyDescent="0.25">
      <c r="B291" s="223" t="s">
        <v>83</v>
      </c>
      <c r="C291" s="223"/>
      <c r="D291" s="223"/>
      <c r="E291" s="223"/>
    </row>
    <row r="292" spans="1:5" x14ac:dyDescent="0.25">
      <c r="B292" s="220" t="s">
        <v>87</v>
      </c>
      <c r="C292" s="220"/>
      <c r="D292" s="220"/>
      <c r="E292" s="220"/>
    </row>
    <row r="293" spans="1:5" x14ac:dyDescent="0.25">
      <c r="B293" s="2"/>
      <c r="C293" s="9"/>
      <c r="D293" s="9"/>
      <c r="E293" s="9"/>
    </row>
    <row r="294" spans="1:5" x14ac:dyDescent="0.25">
      <c r="B294" s="2"/>
      <c r="E294" s="14" t="s">
        <v>110</v>
      </c>
    </row>
    <row r="295" spans="1:5" x14ac:dyDescent="0.25">
      <c r="B295" s="2"/>
      <c r="C295" s="11" t="s">
        <v>104</v>
      </c>
      <c r="D295" s="114"/>
      <c r="E295" s="20" t="s">
        <v>105</v>
      </c>
    </row>
    <row r="296" spans="1:5" x14ac:dyDescent="0.25">
      <c r="A296" s="16"/>
      <c r="B296" s="2"/>
      <c r="C296" s="9"/>
      <c r="D296" s="9"/>
      <c r="E296" s="9"/>
    </row>
    <row r="297" spans="1:5" x14ac:dyDescent="0.25">
      <c r="A297" s="16" t="s">
        <v>9</v>
      </c>
      <c r="B297" s="2"/>
      <c r="C297" s="9"/>
      <c r="D297" s="9"/>
      <c r="E297" s="9"/>
    </row>
    <row r="298" spans="1:5" x14ac:dyDescent="0.25">
      <c r="B298" s="2"/>
      <c r="C298" s="9"/>
      <c r="D298" s="9"/>
      <c r="E298" s="9"/>
    </row>
    <row r="299" spans="1:5" x14ac:dyDescent="0.25">
      <c r="A299" s="1" t="s">
        <v>84</v>
      </c>
      <c r="B299" s="2"/>
      <c r="C299" s="9">
        <v>19379</v>
      </c>
      <c r="D299" s="9"/>
      <c r="E299" s="9">
        <f>20010+2373</f>
        <v>22383</v>
      </c>
    </row>
    <row r="300" spans="1:5" x14ac:dyDescent="0.25">
      <c r="B300" s="2"/>
      <c r="C300" s="9"/>
      <c r="D300" s="9"/>
      <c r="E300" s="9"/>
    </row>
    <row r="301" spans="1:5" x14ac:dyDescent="0.25">
      <c r="A301" s="1" t="s">
        <v>85</v>
      </c>
      <c r="B301" s="2"/>
      <c r="C301" s="15">
        <v>5241</v>
      </c>
      <c r="D301" s="9"/>
      <c r="E301" s="15">
        <v>4500</v>
      </c>
    </row>
    <row r="302" spans="1:5" x14ac:dyDescent="0.25">
      <c r="B302" s="2"/>
      <c r="C302" s="9"/>
      <c r="D302" s="9"/>
      <c r="E302" s="9"/>
    </row>
    <row r="303" spans="1:5" ht="13.8" thickBot="1" x14ac:dyDescent="0.3">
      <c r="B303" s="2" t="s">
        <v>8</v>
      </c>
      <c r="C303" s="8">
        <f>SUM(C299:C301)</f>
        <v>24620</v>
      </c>
      <c r="D303" s="9"/>
      <c r="E303" s="8">
        <f>SUM(E299:E301)</f>
        <v>26883</v>
      </c>
    </row>
    <row r="304" spans="1:5" ht="13.8" thickTop="1" x14ac:dyDescent="0.25"/>
    <row r="305" spans="1:5" x14ac:dyDescent="0.25">
      <c r="C305" s="18" t="s">
        <v>5</v>
      </c>
      <c r="D305" s="118"/>
    </row>
    <row r="307" spans="1:5" x14ac:dyDescent="0.25">
      <c r="B307" s="219" t="s">
        <v>117</v>
      </c>
      <c r="C307" s="219"/>
      <c r="D307" s="219"/>
      <c r="E307" s="219"/>
    </row>
    <row r="308" spans="1:5" x14ac:dyDescent="0.25">
      <c r="B308" s="219" t="s">
        <v>77</v>
      </c>
      <c r="C308" s="219"/>
      <c r="D308" s="219"/>
      <c r="E308" s="219"/>
    </row>
    <row r="310" spans="1:5" x14ac:dyDescent="0.25">
      <c r="E310" s="14" t="s">
        <v>110</v>
      </c>
    </row>
    <row r="311" spans="1:5" x14ac:dyDescent="0.25">
      <c r="C311" s="11" t="s">
        <v>104</v>
      </c>
      <c r="D311" s="114"/>
      <c r="E311" s="20" t="s">
        <v>105</v>
      </c>
    </row>
    <row r="312" spans="1:5" x14ac:dyDescent="0.25">
      <c r="A312" s="13" t="s">
        <v>9</v>
      </c>
      <c r="C312" s="4"/>
      <c r="D312" s="113"/>
      <c r="E312" s="4"/>
    </row>
    <row r="313" spans="1:5" x14ac:dyDescent="0.25">
      <c r="A313" s="4"/>
    </row>
    <row r="314" spans="1:5" x14ac:dyDescent="0.25">
      <c r="A314" s="1" t="s">
        <v>78</v>
      </c>
      <c r="C314" s="1">
        <v>11000</v>
      </c>
      <c r="E314" s="1">
        <v>13000</v>
      </c>
    </row>
    <row r="316" spans="1:5" x14ac:dyDescent="0.25">
      <c r="A316" s="1" t="s">
        <v>79</v>
      </c>
      <c r="C316" s="1">
        <v>2500</v>
      </c>
      <c r="E316" s="1">
        <v>3000</v>
      </c>
    </row>
    <row r="318" spans="1:5" x14ac:dyDescent="0.25">
      <c r="A318" s="1" t="s">
        <v>109</v>
      </c>
      <c r="C318" s="1">
        <v>0</v>
      </c>
      <c r="E318" s="1">
        <v>1000</v>
      </c>
    </row>
    <row r="320" spans="1:5" x14ac:dyDescent="0.25">
      <c r="A320" s="1" t="s">
        <v>29</v>
      </c>
      <c r="C320" s="1">
        <v>750</v>
      </c>
      <c r="E320" s="1">
        <v>1000</v>
      </c>
    </row>
    <row r="322" spans="1:5" x14ac:dyDescent="0.25">
      <c r="A322" s="1" t="s">
        <v>21</v>
      </c>
      <c r="C322" s="7">
        <v>2500</v>
      </c>
      <c r="E322" s="7">
        <v>2000</v>
      </c>
    </row>
    <row r="323" spans="1:5" x14ac:dyDescent="0.25">
      <c r="C323" s="6"/>
      <c r="E323" s="6"/>
    </row>
    <row r="324" spans="1:5" ht="13.8" thickBot="1" x14ac:dyDescent="0.3">
      <c r="B324" s="1" t="s">
        <v>8</v>
      </c>
      <c r="C324" s="17">
        <f>SUM(C313:C322)</f>
        <v>16750</v>
      </c>
      <c r="E324" s="17">
        <f>SUM(E313:E322)</f>
        <v>20000</v>
      </c>
    </row>
    <row r="325" spans="1:5" ht="13.8" thickTop="1" x14ac:dyDescent="0.25">
      <c r="C325" s="6"/>
      <c r="E325" s="6"/>
    </row>
    <row r="326" spans="1:5" x14ac:dyDescent="0.25">
      <c r="C326" s="6"/>
      <c r="E326" s="6"/>
    </row>
    <row r="327" spans="1:5" x14ac:dyDescent="0.25">
      <c r="C327" s="6"/>
      <c r="E327" s="6"/>
    </row>
    <row r="328" spans="1:5" x14ac:dyDescent="0.25">
      <c r="B328" s="223" t="s">
        <v>118</v>
      </c>
      <c r="C328" s="223"/>
      <c r="D328" s="223"/>
      <c r="E328" s="223"/>
    </row>
    <row r="329" spans="1:5" x14ac:dyDescent="0.25">
      <c r="B329" s="223" t="s">
        <v>99</v>
      </c>
      <c r="C329" s="223"/>
      <c r="D329" s="223"/>
      <c r="E329" s="223"/>
    </row>
    <row r="330" spans="1:5" x14ac:dyDescent="0.25">
      <c r="C330" s="6"/>
      <c r="E330" s="6"/>
    </row>
    <row r="331" spans="1:5" x14ac:dyDescent="0.25">
      <c r="C331" s="12" t="s">
        <v>5</v>
      </c>
      <c r="D331" s="119"/>
      <c r="E331" s="14" t="s">
        <v>110</v>
      </c>
    </row>
    <row r="332" spans="1:5" x14ac:dyDescent="0.25">
      <c r="C332" s="11" t="s">
        <v>104</v>
      </c>
      <c r="D332" s="114"/>
      <c r="E332" s="20" t="s">
        <v>105</v>
      </c>
    </row>
    <row r="333" spans="1:5" x14ac:dyDescent="0.25">
      <c r="A333" s="16" t="s">
        <v>9</v>
      </c>
      <c r="C333" s="6"/>
      <c r="E333" s="6"/>
    </row>
    <row r="334" spans="1:5" x14ac:dyDescent="0.25">
      <c r="C334" s="6"/>
      <c r="E334" s="6"/>
    </row>
    <row r="335" spans="1:5" x14ac:dyDescent="0.25">
      <c r="A335" s="1" t="s">
        <v>97</v>
      </c>
      <c r="C335" s="6"/>
      <c r="E335" s="6"/>
    </row>
    <row r="336" spans="1:5" x14ac:dyDescent="0.25">
      <c r="A336" s="1" t="s">
        <v>98</v>
      </c>
      <c r="C336" s="7">
        <v>71126</v>
      </c>
      <c r="E336" s="7">
        <f>73132+789</f>
        <v>73921</v>
      </c>
    </row>
    <row r="337" spans="2:5" x14ac:dyDescent="0.25">
      <c r="C337" s="6"/>
      <c r="E337" s="6"/>
    </row>
    <row r="338" spans="2:5" ht="13.8" thickBot="1" x14ac:dyDescent="0.3">
      <c r="B338" s="1" t="s">
        <v>8</v>
      </c>
      <c r="C338" s="17">
        <f>SUM(C336:C337)</f>
        <v>71126</v>
      </c>
      <c r="E338" s="17">
        <f>SUM(E336:E337)</f>
        <v>73921</v>
      </c>
    </row>
    <row r="339" spans="2:5" ht="13.8" thickTop="1" x14ac:dyDescent="0.25">
      <c r="C339" s="6"/>
      <c r="E339" s="6"/>
    </row>
  </sheetData>
  <mergeCells count="34">
    <mergeCell ref="B292:E292"/>
    <mergeCell ref="B308:E308"/>
    <mergeCell ref="B307:E307"/>
    <mergeCell ref="B328:E328"/>
    <mergeCell ref="B329:E329"/>
    <mergeCell ref="B291:E291"/>
    <mergeCell ref="B167:E167"/>
    <mergeCell ref="B191:E191"/>
    <mergeCell ref="B192:E192"/>
    <mergeCell ref="B211:E211"/>
    <mergeCell ref="B212:E212"/>
    <mergeCell ref="B232:E232"/>
    <mergeCell ref="B233:E233"/>
    <mergeCell ref="B246:E246"/>
    <mergeCell ref="B247:E247"/>
    <mergeCell ref="B274:E274"/>
    <mergeCell ref="B275:E275"/>
    <mergeCell ref="B166:E166"/>
    <mergeCell ref="B74:E74"/>
    <mergeCell ref="B75:E75"/>
    <mergeCell ref="B89:E89"/>
    <mergeCell ref="B90:E90"/>
    <mergeCell ref="B111:E111"/>
    <mergeCell ref="B112:E112"/>
    <mergeCell ref="B126:E126"/>
    <mergeCell ref="B127:E127"/>
    <mergeCell ref="B148:E148"/>
    <mergeCell ref="B149:E149"/>
    <mergeCell ref="A32:E32"/>
    <mergeCell ref="A1:E1"/>
    <mergeCell ref="A2:E2"/>
    <mergeCell ref="A3:E3"/>
    <mergeCell ref="A30:E30"/>
    <mergeCell ref="A31:E31"/>
  </mergeCells>
  <pageMargins left="0.7" right="0.7" top="0.75" bottom="0.75" header="0.3" footer="0.3"/>
  <pageSetup orientation="portrait" r:id="rId1"/>
  <rowBreaks count="15" manualBreakCount="15">
    <brk id="29" max="16383" man="1"/>
    <brk id="73" max="16383" man="1"/>
    <brk id="88" max="16383" man="1"/>
    <brk id="110" max="16383" man="1"/>
    <brk id="125" max="16383" man="1"/>
    <brk id="147" max="16383" man="1"/>
    <brk id="165" max="16383" man="1"/>
    <brk id="190" max="16383" man="1"/>
    <brk id="210" max="16383" man="1"/>
    <brk id="231" max="16383" man="1"/>
    <brk id="245" max="16383" man="1"/>
    <brk id="273" max="16383" man="1"/>
    <brk id="290" max="16383" man="1"/>
    <brk id="306" max="16383" man="1"/>
    <brk id="327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81"/>
  <sheetViews>
    <sheetView workbookViewId="0">
      <selection activeCell="A4" sqref="A4"/>
    </sheetView>
  </sheetViews>
  <sheetFormatPr defaultRowHeight="12" x14ac:dyDescent="0.2"/>
  <cols>
    <col min="1" max="1" width="39.44140625" customWidth="1"/>
    <col min="2" max="2" width="2.109375" customWidth="1"/>
    <col min="3" max="3" width="15.6640625" bestFit="1" customWidth="1"/>
    <col min="4" max="4" width="3.77734375" customWidth="1"/>
    <col min="5" max="5" width="15.6640625" bestFit="1" customWidth="1"/>
  </cols>
  <sheetData>
    <row r="1" spans="1:5" ht="13.2" x14ac:dyDescent="0.25">
      <c r="A1" s="223" t="s">
        <v>33</v>
      </c>
      <c r="B1" s="223"/>
      <c r="C1" s="223"/>
      <c r="D1" s="223"/>
      <c r="E1" s="223"/>
    </row>
    <row r="2" spans="1:5" ht="13.2" x14ac:dyDescent="0.25">
      <c r="A2" s="224" t="s">
        <v>582</v>
      </c>
      <c r="B2" s="224"/>
      <c r="C2" s="224"/>
      <c r="D2" s="224"/>
      <c r="E2" s="224"/>
    </row>
    <row r="3" spans="1:5" ht="13.2" x14ac:dyDescent="0.25">
      <c r="A3" s="224" t="s">
        <v>577</v>
      </c>
      <c r="B3" s="224"/>
      <c r="C3" s="224"/>
      <c r="D3" s="224"/>
      <c r="E3" s="224"/>
    </row>
    <row r="4" spans="1:5" ht="13.2" x14ac:dyDescent="0.25">
      <c r="A4" s="1"/>
      <c r="B4" s="1"/>
      <c r="C4" s="1"/>
      <c r="D4" s="1"/>
      <c r="E4" s="1"/>
    </row>
    <row r="5" spans="1:5" ht="13.2" x14ac:dyDescent="0.25">
      <c r="A5" s="1"/>
      <c r="B5" s="1"/>
      <c r="C5" s="157"/>
      <c r="D5" s="155"/>
      <c r="E5" s="178" t="s">
        <v>110</v>
      </c>
    </row>
    <row r="6" spans="1:5" ht="13.2" x14ac:dyDescent="0.25">
      <c r="A6" s="1"/>
      <c r="B6" s="1"/>
      <c r="C6" s="180" t="s">
        <v>104</v>
      </c>
      <c r="D6" s="155"/>
      <c r="E6" s="112" t="s">
        <v>105</v>
      </c>
    </row>
    <row r="7" spans="1:5" ht="13.2" x14ac:dyDescent="0.25">
      <c r="A7" s="1"/>
      <c r="B7" s="1"/>
      <c r="C7" s="1"/>
      <c r="D7" s="1"/>
      <c r="E7" s="1"/>
    </row>
    <row r="8" spans="1:5" ht="13.2" x14ac:dyDescent="0.25">
      <c r="A8" s="67" t="s">
        <v>9</v>
      </c>
      <c r="B8" s="1"/>
      <c r="C8" s="1"/>
      <c r="D8" s="1"/>
      <c r="E8" s="1"/>
    </row>
    <row r="9" spans="1:5" ht="13.2" x14ac:dyDescent="0.25">
      <c r="A9" s="1"/>
      <c r="B9" s="1"/>
      <c r="C9" s="1"/>
      <c r="D9" s="1"/>
      <c r="E9" s="1"/>
    </row>
    <row r="10" spans="1:5" ht="13.2" x14ac:dyDescent="0.25">
      <c r="A10" s="1" t="s">
        <v>602</v>
      </c>
      <c r="B10" s="1"/>
      <c r="C10" s="6">
        <v>10647</v>
      </c>
      <c r="D10" s="1"/>
      <c r="E10" s="1">
        <v>10647</v>
      </c>
    </row>
    <row r="11" spans="1:5" ht="13.2" x14ac:dyDescent="0.25">
      <c r="A11" s="1"/>
      <c r="B11" s="1"/>
      <c r="C11" s="6"/>
      <c r="D11" s="1"/>
      <c r="E11" s="1"/>
    </row>
    <row r="12" spans="1:5" ht="13.2" x14ac:dyDescent="0.25">
      <c r="A12" s="1" t="s">
        <v>604</v>
      </c>
      <c r="B12" s="1"/>
      <c r="C12" s="1">
        <v>72738</v>
      </c>
      <c r="D12" s="1"/>
      <c r="E12" s="1">
        <v>71738</v>
      </c>
    </row>
    <row r="13" spans="1:5" ht="13.2" x14ac:dyDescent="0.25">
      <c r="A13" s="1"/>
      <c r="B13" s="1"/>
      <c r="C13" s="1"/>
      <c r="D13" s="1"/>
      <c r="E13" s="1"/>
    </row>
    <row r="14" spans="1:5" ht="13.2" x14ac:dyDescent="0.25">
      <c r="A14" s="1" t="s">
        <v>587</v>
      </c>
      <c r="B14" s="1"/>
      <c r="C14" s="1">
        <v>18576</v>
      </c>
      <c r="D14" s="1"/>
      <c r="E14" s="1">
        <v>17432</v>
      </c>
    </row>
    <row r="15" spans="1:5" ht="13.2" x14ac:dyDescent="0.25">
      <c r="A15" s="1"/>
      <c r="B15" s="1"/>
      <c r="C15" s="1"/>
      <c r="D15" s="1"/>
      <c r="E15" s="1"/>
    </row>
    <row r="16" spans="1:5" ht="13.2" x14ac:dyDescent="0.25">
      <c r="A16" s="1" t="s">
        <v>599</v>
      </c>
      <c r="B16" s="1"/>
      <c r="C16" s="1">
        <v>201730</v>
      </c>
      <c r="D16" s="1"/>
      <c r="E16" s="1">
        <v>147265</v>
      </c>
    </row>
    <row r="17" spans="1:5" ht="13.2" x14ac:dyDescent="0.25">
      <c r="A17" s="1"/>
      <c r="B17" s="1"/>
      <c r="C17" s="1"/>
      <c r="D17" s="1"/>
      <c r="E17" s="1"/>
    </row>
    <row r="18" spans="1:5" ht="13.2" x14ac:dyDescent="0.25">
      <c r="A18" s="1" t="s">
        <v>592</v>
      </c>
      <c r="B18" s="1"/>
      <c r="C18" s="1">
        <v>13470</v>
      </c>
      <c r="D18" s="1"/>
      <c r="E18" s="1">
        <v>12426</v>
      </c>
    </row>
    <row r="19" spans="1:5" ht="13.2" x14ac:dyDescent="0.25">
      <c r="A19" s="1"/>
      <c r="B19" s="1"/>
      <c r="C19" s="1"/>
      <c r="D19" s="1"/>
      <c r="E19" s="1"/>
    </row>
    <row r="20" spans="1:5" ht="13.2" x14ac:dyDescent="0.25">
      <c r="A20" s="1" t="s">
        <v>549</v>
      </c>
      <c r="B20" s="1"/>
      <c r="C20" s="1">
        <v>33000</v>
      </c>
      <c r="D20" s="1"/>
      <c r="E20" s="1">
        <v>33000</v>
      </c>
    </row>
    <row r="21" spans="1:5" ht="13.2" x14ac:dyDescent="0.25">
      <c r="A21" s="1"/>
      <c r="B21" s="1"/>
      <c r="C21" s="1"/>
      <c r="D21" s="1"/>
      <c r="E21" s="1"/>
    </row>
    <row r="22" spans="1:5" ht="13.2" x14ac:dyDescent="0.25">
      <c r="A22" s="1" t="s">
        <v>598</v>
      </c>
      <c r="B22" s="1"/>
      <c r="C22" s="1">
        <v>71370</v>
      </c>
      <c r="D22" s="1"/>
      <c r="E22" s="1">
        <v>83382</v>
      </c>
    </row>
    <row r="23" spans="1:5" ht="13.2" x14ac:dyDescent="0.25">
      <c r="A23" s="1"/>
      <c r="B23" s="1"/>
      <c r="C23" s="1"/>
      <c r="D23" s="1"/>
      <c r="E23" s="1"/>
    </row>
    <row r="24" spans="1:5" ht="13.2" x14ac:dyDescent="0.25">
      <c r="A24" s="1" t="s">
        <v>593</v>
      </c>
      <c r="B24" s="1"/>
      <c r="C24" s="1">
        <v>43306</v>
      </c>
      <c r="D24" s="1"/>
      <c r="E24" s="1">
        <v>43306</v>
      </c>
    </row>
    <row r="25" spans="1:5" ht="13.2" x14ac:dyDescent="0.25">
      <c r="A25" s="1"/>
      <c r="B25" s="1"/>
      <c r="C25" s="1"/>
      <c r="D25" s="1"/>
      <c r="E25" s="1"/>
    </row>
    <row r="26" spans="1:5" ht="13.2" x14ac:dyDescent="0.25">
      <c r="A26" s="1" t="s">
        <v>588</v>
      </c>
      <c r="B26" s="1"/>
      <c r="C26" s="1">
        <v>42129</v>
      </c>
      <c r="D26" s="1"/>
      <c r="E26" s="1">
        <v>40129</v>
      </c>
    </row>
    <row r="27" spans="1:5" ht="13.2" x14ac:dyDescent="0.25">
      <c r="A27" s="1"/>
      <c r="B27" s="1"/>
      <c r="C27" s="1"/>
      <c r="D27" s="1"/>
      <c r="E27" s="1"/>
    </row>
    <row r="28" spans="1:5" ht="13.2" x14ac:dyDescent="0.25">
      <c r="A28" s="1" t="s">
        <v>594</v>
      </c>
      <c r="B28" s="1"/>
      <c r="C28" s="1">
        <v>43498</v>
      </c>
      <c r="D28" s="1"/>
      <c r="E28" s="1">
        <v>39735</v>
      </c>
    </row>
    <row r="29" spans="1:5" ht="13.2" x14ac:dyDescent="0.25">
      <c r="A29" s="1"/>
      <c r="B29" s="1"/>
      <c r="C29" s="1"/>
      <c r="D29" s="1"/>
      <c r="E29" s="1"/>
    </row>
    <row r="30" spans="1:5" ht="13.2" x14ac:dyDescent="0.25">
      <c r="A30" s="1" t="s">
        <v>584</v>
      </c>
      <c r="B30" s="1"/>
      <c r="C30" s="1">
        <v>31684</v>
      </c>
      <c r="D30" s="1"/>
      <c r="E30" s="1">
        <v>29824</v>
      </c>
    </row>
    <row r="31" spans="1:5" ht="13.2" x14ac:dyDescent="0.25">
      <c r="A31" s="1"/>
      <c r="B31" s="1"/>
      <c r="C31" s="1"/>
      <c r="D31" s="1"/>
      <c r="E31" s="1"/>
    </row>
    <row r="32" spans="1:5" ht="13.2" x14ac:dyDescent="0.25">
      <c r="A32" s="1" t="s">
        <v>595</v>
      </c>
      <c r="B32" s="1"/>
      <c r="C32" s="1">
        <v>9651</v>
      </c>
      <c r="D32" s="1"/>
      <c r="E32" s="1">
        <v>10277</v>
      </c>
    </row>
    <row r="33" spans="1:5" ht="13.2" x14ac:dyDescent="0.25">
      <c r="A33" s="1"/>
      <c r="B33" s="1"/>
      <c r="C33" s="1"/>
      <c r="D33" s="1"/>
      <c r="E33" s="1"/>
    </row>
    <row r="34" spans="1:5" ht="13.2" x14ac:dyDescent="0.25">
      <c r="A34" s="1" t="s">
        <v>591</v>
      </c>
      <c r="B34" s="1"/>
      <c r="C34" s="1">
        <v>19762</v>
      </c>
      <c r="D34" s="1"/>
      <c r="E34" s="1">
        <v>17812</v>
      </c>
    </row>
    <row r="35" spans="1:5" ht="13.2" x14ac:dyDescent="0.25">
      <c r="A35" s="1"/>
      <c r="B35" s="1"/>
      <c r="C35" s="1"/>
      <c r="D35" s="1"/>
      <c r="E35" s="1"/>
    </row>
    <row r="36" spans="1:5" ht="13.2" x14ac:dyDescent="0.25">
      <c r="A36" s="1" t="s">
        <v>583</v>
      </c>
      <c r="B36" s="1"/>
      <c r="C36" s="1">
        <v>15282</v>
      </c>
      <c r="D36" s="1"/>
      <c r="E36" s="1">
        <v>15782</v>
      </c>
    </row>
    <row r="37" spans="1:5" ht="13.2" x14ac:dyDescent="0.25">
      <c r="A37" s="1"/>
      <c r="B37" s="1"/>
      <c r="C37" s="1"/>
      <c r="D37" s="1"/>
      <c r="E37" s="1"/>
    </row>
    <row r="38" spans="1:5" ht="13.2" x14ac:dyDescent="0.25">
      <c r="A38" s="1" t="s">
        <v>590</v>
      </c>
      <c r="B38" s="1"/>
      <c r="C38" s="1">
        <v>25728</v>
      </c>
      <c r="D38" s="1"/>
      <c r="E38" s="1">
        <v>23963</v>
      </c>
    </row>
    <row r="39" spans="1:5" ht="13.2" x14ac:dyDescent="0.25">
      <c r="A39" s="1"/>
      <c r="B39" s="1"/>
      <c r="C39" s="1"/>
      <c r="D39" s="1"/>
      <c r="E39" s="1"/>
    </row>
    <row r="40" spans="1:5" ht="13.2" x14ac:dyDescent="0.25">
      <c r="A40" s="1" t="s">
        <v>597</v>
      </c>
      <c r="B40" s="1"/>
      <c r="C40" s="1">
        <v>22227</v>
      </c>
      <c r="D40" s="1"/>
      <c r="E40" s="1">
        <v>26127</v>
      </c>
    </row>
    <row r="41" spans="1:5" ht="13.2" x14ac:dyDescent="0.25">
      <c r="A41" s="1"/>
      <c r="B41" s="1"/>
      <c r="C41" s="1"/>
      <c r="D41" s="1"/>
      <c r="E41" s="1"/>
    </row>
    <row r="42" spans="1:5" ht="13.2" x14ac:dyDescent="0.25">
      <c r="A42" s="1" t="s">
        <v>601</v>
      </c>
      <c r="B42" s="1"/>
      <c r="C42" s="1">
        <v>75000</v>
      </c>
      <c r="D42" s="1"/>
      <c r="E42" s="1">
        <v>75000</v>
      </c>
    </row>
    <row r="43" spans="1:5" ht="13.2" x14ac:dyDescent="0.25">
      <c r="A43" s="1"/>
      <c r="B43" s="1"/>
      <c r="C43" s="1"/>
      <c r="D43" s="1"/>
      <c r="E43" s="1"/>
    </row>
    <row r="44" spans="1:5" ht="13.2" x14ac:dyDescent="0.25">
      <c r="A44" s="1" t="s">
        <v>600</v>
      </c>
      <c r="B44" s="1"/>
      <c r="C44" s="1">
        <v>90000</v>
      </c>
      <c r="D44" s="1"/>
      <c r="E44" s="1">
        <v>90000</v>
      </c>
    </row>
    <row r="45" spans="1:5" ht="13.2" x14ac:dyDescent="0.25">
      <c r="A45" s="1"/>
      <c r="B45" s="1"/>
      <c r="C45" s="1"/>
      <c r="D45" s="1"/>
      <c r="E45" s="1"/>
    </row>
    <row r="46" spans="1:5" ht="13.2" x14ac:dyDescent="0.25">
      <c r="A46" s="1" t="s">
        <v>589</v>
      </c>
      <c r="B46" s="1"/>
      <c r="C46" s="1">
        <v>36057</v>
      </c>
      <c r="D46" s="1"/>
      <c r="E46" s="1">
        <v>35029</v>
      </c>
    </row>
    <row r="47" spans="1:5" ht="13.2" x14ac:dyDescent="0.25">
      <c r="A47" s="1"/>
      <c r="B47" s="1"/>
      <c r="C47" s="1"/>
      <c r="D47" s="1"/>
      <c r="E47" s="1"/>
    </row>
    <row r="48" spans="1:5" ht="13.2" x14ac:dyDescent="0.25">
      <c r="A48" s="1" t="s">
        <v>605</v>
      </c>
      <c r="C48" s="1">
        <v>0</v>
      </c>
      <c r="D48" s="1"/>
      <c r="E48" s="1">
        <v>39735</v>
      </c>
    </row>
    <row r="49" spans="1:5" ht="13.2" x14ac:dyDescent="0.25">
      <c r="A49" s="1"/>
      <c r="B49" s="1"/>
      <c r="C49" s="1"/>
      <c r="D49" s="1"/>
      <c r="E49" s="1"/>
    </row>
    <row r="50" spans="1:5" ht="13.2" x14ac:dyDescent="0.25">
      <c r="A50" s="1" t="s">
        <v>585</v>
      </c>
      <c r="B50" s="1"/>
      <c r="C50" s="1">
        <v>22247</v>
      </c>
      <c r="D50" s="1"/>
      <c r="E50" s="1">
        <v>20327</v>
      </c>
    </row>
    <row r="51" spans="1:5" ht="13.2" x14ac:dyDescent="0.25">
      <c r="A51" s="1"/>
      <c r="B51" s="1"/>
      <c r="C51" s="1"/>
      <c r="D51" s="1"/>
      <c r="E51" s="1"/>
    </row>
    <row r="52" spans="1:5" ht="13.2" x14ac:dyDescent="0.25">
      <c r="A52" s="1" t="s">
        <v>596</v>
      </c>
      <c r="B52" s="1"/>
      <c r="C52" s="1">
        <v>25969</v>
      </c>
      <c r="D52" s="1"/>
      <c r="E52" s="1">
        <v>23527</v>
      </c>
    </row>
    <row r="53" spans="1:5" ht="13.2" x14ac:dyDescent="0.25">
      <c r="A53" s="1"/>
      <c r="B53" s="1"/>
      <c r="C53" s="1"/>
      <c r="D53" s="1"/>
      <c r="E53" s="1"/>
    </row>
    <row r="54" spans="1:5" ht="13.2" x14ac:dyDescent="0.25">
      <c r="A54" s="1" t="s">
        <v>586</v>
      </c>
      <c r="B54" s="1"/>
      <c r="C54" s="1">
        <v>9651</v>
      </c>
      <c r="D54" s="1"/>
      <c r="E54" s="1">
        <v>9152</v>
      </c>
    </row>
    <row r="55" spans="1:5" ht="13.2" x14ac:dyDescent="0.25">
      <c r="A55" s="1"/>
      <c r="B55" s="1"/>
      <c r="C55" s="1"/>
      <c r="D55" s="1"/>
      <c r="E55" s="1"/>
    </row>
    <row r="56" spans="1:5" ht="13.2" x14ac:dyDescent="0.25">
      <c r="A56" s="1" t="s">
        <v>603</v>
      </c>
      <c r="B56" s="1"/>
      <c r="C56" s="7">
        <v>23873</v>
      </c>
      <c r="D56" s="1"/>
      <c r="E56" s="7">
        <v>21177</v>
      </c>
    </row>
    <row r="57" spans="1:5" ht="13.2" x14ac:dyDescent="0.25">
      <c r="A57" s="1"/>
      <c r="B57" s="1"/>
      <c r="C57" s="1"/>
      <c r="D57" s="1"/>
      <c r="E57" s="1"/>
    </row>
    <row r="58" spans="1:5" ht="13.8" thickBot="1" x14ac:dyDescent="0.3">
      <c r="A58" s="198" t="s">
        <v>580</v>
      </c>
      <c r="B58" s="1"/>
      <c r="C58" s="197">
        <f>SUM(C10:C57)</f>
        <v>957595</v>
      </c>
      <c r="D58" s="1"/>
      <c r="E58" s="197">
        <f>SUM(E10:E57)</f>
        <v>936792</v>
      </c>
    </row>
    <row r="59" spans="1:5" ht="13.8" thickTop="1" x14ac:dyDescent="0.25">
      <c r="A59" s="1"/>
      <c r="B59" s="1"/>
      <c r="C59" s="1"/>
      <c r="D59" s="1"/>
      <c r="E59" s="1"/>
    </row>
    <row r="60" spans="1:5" ht="13.2" x14ac:dyDescent="0.25">
      <c r="A60" s="1"/>
      <c r="B60" s="1"/>
      <c r="C60" s="1"/>
      <c r="D60" s="1"/>
      <c r="E60" s="1"/>
    </row>
    <row r="61" spans="1:5" ht="13.2" x14ac:dyDescent="0.25">
      <c r="A61" s="1"/>
      <c r="B61" s="1"/>
      <c r="C61" s="1"/>
      <c r="D61" s="1"/>
      <c r="E61" s="1"/>
    </row>
    <row r="62" spans="1:5" ht="13.2" x14ac:dyDescent="0.25">
      <c r="A62" s="1"/>
      <c r="B62" s="1"/>
      <c r="C62" s="1"/>
      <c r="D62" s="1"/>
      <c r="E62" s="1"/>
    </row>
    <row r="63" spans="1:5" ht="13.2" x14ac:dyDescent="0.25">
      <c r="A63" s="1"/>
      <c r="B63" s="1"/>
      <c r="C63" s="1"/>
      <c r="D63" s="1"/>
      <c r="E63" s="1"/>
    </row>
    <row r="64" spans="1:5" ht="13.2" x14ac:dyDescent="0.25">
      <c r="A64" s="1"/>
      <c r="B64" s="1"/>
      <c r="C64" s="1"/>
      <c r="D64" s="1"/>
      <c r="E64" s="1"/>
    </row>
    <row r="65" spans="1:5" ht="13.2" x14ac:dyDescent="0.25">
      <c r="A65" s="1"/>
      <c r="B65" s="1"/>
      <c r="C65" s="1"/>
      <c r="D65" s="1"/>
      <c r="E65" s="1"/>
    </row>
    <row r="66" spans="1:5" ht="13.2" x14ac:dyDescent="0.25">
      <c r="A66" s="1"/>
      <c r="B66" s="1"/>
      <c r="C66" s="1"/>
      <c r="D66" s="1"/>
      <c r="E66" s="1"/>
    </row>
    <row r="67" spans="1:5" ht="13.2" x14ac:dyDescent="0.25">
      <c r="A67" s="1"/>
      <c r="B67" s="1"/>
      <c r="C67" s="1"/>
      <c r="D67" s="1"/>
      <c r="E67" s="1"/>
    </row>
    <row r="68" spans="1:5" ht="13.2" x14ac:dyDescent="0.25">
      <c r="A68" s="1"/>
      <c r="B68" s="1"/>
      <c r="C68" s="1"/>
      <c r="D68" s="1"/>
      <c r="E68" s="1"/>
    </row>
    <row r="69" spans="1:5" ht="13.2" x14ac:dyDescent="0.25">
      <c r="A69" s="1"/>
      <c r="B69" s="1"/>
      <c r="C69" s="1"/>
      <c r="D69" s="1"/>
      <c r="E69" s="1"/>
    </row>
    <row r="70" spans="1:5" ht="13.2" x14ac:dyDescent="0.25">
      <c r="A70" s="1"/>
      <c r="B70" s="1"/>
      <c r="C70" s="1"/>
      <c r="D70" s="1"/>
      <c r="E70" s="1"/>
    </row>
    <row r="71" spans="1:5" ht="13.2" x14ac:dyDescent="0.25">
      <c r="A71" s="1"/>
      <c r="B71" s="1"/>
      <c r="C71" s="1"/>
      <c r="D71" s="1"/>
      <c r="E71" s="1"/>
    </row>
    <row r="72" spans="1:5" ht="13.2" x14ac:dyDescent="0.25">
      <c r="A72" s="1"/>
      <c r="B72" s="1"/>
      <c r="C72" s="1"/>
      <c r="D72" s="1"/>
      <c r="E72" s="1"/>
    </row>
    <row r="73" spans="1:5" ht="13.2" x14ac:dyDescent="0.25">
      <c r="A73" s="1"/>
      <c r="B73" s="1"/>
      <c r="C73" s="1"/>
      <c r="D73" s="1"/>
      <c r="E73" s="1"/>
    </row>
    <row r="74" spans="1:5" ht="13.2" x14ac:dyDescent="0.25">
      <c r="A74" s="1"/>
      <c r="B74" s="1"/>
      <c r="C74" s="1"/>
      <c r="D74" s="1"/>
      <c r="E74" s="1"/>
    </row>
    <row r="75" spans="1:5" ht="13.2" x14ac:dyDescent="0.25">
      <c r="A75" s="1"/>
      <c r="B75" s="1"/>
      <c r="C75" s="1"/>
      <c r="D75" s="1"/>
      <c r="E75" s="1"/>
    </row>
    <row r="76" spans="1:5" ht="13.2" x14ac:dyDescent="0.25">
      <c r="A76" s="1"/>
      <c r="B76" s="1"/>
      <c r="C76" s="1"/>
      <c r="D76" s="1"/>
      <c r="E76" s="1"/>
    </row>
    <row r="77" spans="1:5" ht="13.2" x14ac:dyDescent="0.25">
      <c r="A77" s="1"/>
      <c r="B77" s="1"/>
      <c r="C77" s="1"/>
      <c r="D77" s="1"/>
      <c r="E77" s="1"/>
    </row>
    <row r="78" spans="1:5" ht="13.2" x14ac:dyDescent="0.25">
      <c r="A78" s="1"/>
      <c r="B78" s="1"/>
      <c r="C78" s="1"/>
      <c r="D78" s="1"/>
      <c r="E78" s="1"/>
    </row>
    <row r="79" spans="1:5" ht="13.2" x14ac:dyDescent="0.25">
      <c r="A79" s="1"/>
      <c r="B79" s="1"/>
      <c r="C79" s="1"/>
      <c r="D79" s="1"/>
      <c r="E79" s="1"/>
    </row>
    <row r="80" spans="1:5" ht="13.2" x14ac:dyDescent="0.25">
      <c r="A80" s="1"/>
      <c r="B80" s="1"/>
      <c r="C80" s="1"/>
      <c r="D80" s="1"/>
      <c r="E80" s="1"/>
    </row>
    <row r="81" spans="1:5" ht="13.2" x14ac:dyDescent="0.25">
      <c r="A81" s="1"/>
      <c r="B81" s="1"/>
      <c r="C81" s="1"/>
      <c r="D81" s="1"/>
      <c r="E81" s="1"/>
    </row>
  </sheetData>
  <sortState ref="A10:C54">
    <sortCondition ref="A10"/>
  </sortState>
  <mergeCells count="3">
    <mergeCell ref="A1:E1"/>
    <mergeCell ref="A2:E2"/>
    <mergeCell ref="A3:E3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58"/>
  <sheetViews>
    <sheetView workbookViewId="0">
      <selection activeCell="A34" sqref="A34"/>
    </sheetView>
  </sheetViews>
  <sheetFormatPr defaultRowHeight="12" x14ac:dyDescent="0.2"/>
  <cols>
    <col min="1" max="1" width="49.33203125" customWidth="1"/>
    <col min="2" max="2" width="2.88671875" customWidth="1"/>
    <col min="3" max="3" width="17.33203125" customWidth="1"/>
    <col min="4" max="4" width="2.77734375" customWidth="1"/>
    <col min="5" max="5" width="15.6640625" bestFit="1" customWidth="1"/>
    <col min="7" max="7" width="9.33203125" bestFit="1" customWidth="1"/>
  </cols>
  <sheetData>
    <row r="1" spans="1:10" ht="13.2" x14ac:dyDescent="0.25">
      <c r="A1" s="211" t="s">
        <v>33</v>
      </c>
      <c r="B1" s="211"/>
      <c r="C1" s="211"/>
      <c r="D1" s="211"/>
      <c r="E1" s="211"/>
      <c r="F1" s="1"/>
      <c r="G1" s="1"/>
      <c r="H1" s="1"/>
      <c r="I1" s="1"/>
      <c r="J1" s="1"/>
    </row>
    <row r="2" spans="1:10" ht="13.2" x14ac:dyDescent="0.25">
      <c r="A2" s="211" t="s">
        <v>511</v>
      </c>
      <c r="B2" s="211"/>
      <c r="C2" s="211"/>
      <c r="D2" s="211"/>
      <c r="E2" s="211"/>
      <c r="F2" s="1"/>
      <c r="G2" s="1"/>
      <c r="H2" s="1"/>
      <c r="I2" s="1"/>
      <c r="J2" s="1"/>
    </row>
    <row r="3" spans="1:10" ht="13.2" x14ac:dyDescent="0.25">
      <c r="A3" s="211" t="s">
        <v>507</v>
      </c>
      <c r="B3" s="211"/>
      <c r="C3" s="211"/>
      <c r="D3" s="211"/>
      <c r="E3" s="211"/>
      <c r="F3" s="1"/>
      <c r="G3" s="1"/>
      <c r="H3" s="1"/>
      <c r="I3" s="1"/>
      <c r="J3" s="1"/>
    </row>
    <row r="4" spans="1:10" ht="13.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2" x14ac:dyDescent="0.25">
      <c r="A5" s="1" t="s">
        <v>5</v>
      </c>
      <c r="B5" s="1" t="s">
        <v>5</v>
      </c>
      <c r="C5" s="42"/>
      <c r="D5" s="42"/>
      <c r="E5" s="172" t="s">
        <v>110</v>
      </c>
      <c r="F5" s="1"/>
      <c r="G5" s="1"/>
      <c r="H5" s="1"/>
      <c r="I5" s="1"/>
      <c r="J5" s="1"/>
    </row>
    <row r="6" spans="1:10" ht="13.2" x14ac:dyDescent="0.25">
      <c r="A6" s="1"/>
      <c r="B6" s="1"/>
      <c r="C6" s="165" t="s">
        <v>104</v>
      </c>
      <c r="D6" s="171"/>
      <c r="E6" s="19" t="s">
        <v>105</v>
      </c>
      <c r="F6" s="1"/>
      <c r="G6" s="1"/>
      <c r="H6" s="1"/>
      <c r="I6" s="1"/>
      <c r="J6" s="1"/>
    </row>
    <row r="7" spans="1:10" ht="13.2" x14ac:dyDescent="0.25">
      <c r="A7" s="79" t="s">
        <v>508</v>
      </c>
      <c r="B7" s="79"/>
      <c r="C7" s="172"/>
      <c r="D7" s="170"/>
      <c r="E7" s="164"/>
      <c r="F7" s="1"/>
      <c r="G7" s="1"/>
      <c r="H7" s="1"/>
      <c r="I7" s="1"/>
      <c r="J7" s="1"/>
    </row>
    <row r="8" spans="1:10" ht="13.2" x14ac:dyDescent="0.25">
      <c r="A8" s="79"/>
      <c r="B8" s="79"/>
      <c r="C8" s="1"/>
      <c r="D8" s="1"/>
      <c r="E8" s="1"/>
      <c r="F8" s="1"/>
      <c r="G8" s="1"/>
      <c r="H8" s="1"/>
      <c r="I8" s="1"/>
      <c r="J8" s="1"/>
    </row>
    <row r="9" spans="1:10" ht="13.2" x14ac:dyDescent="0.25">
      <c r="A9" s="67" t="s">
        <v>349</v>
      </c>
      <c r="B9" s="79"/>
      <c r="C9" s="1"/>
      <c r="D9" s="1"/>
      <c r="E9" s="1"/>
      <c r="F9" s="1"/>
      <c r="G9" s="1"/>
      <c r="H9" s="1"/>
      <c r="I9" s="1"/>
      <c r="J9" s="1"/>
    </row>
    <row r="10" spans="1:10" ht="13.2" x14ac:dyDescent="0.25">
      <c r="A10" s="79"/>
      <c r="B10" s="79"/>
      <c r="C10" s="1" t="s">
        <v>5</v>
      </c>
      <c r="D10" s="1"/>
      <c r="E10" s="1" t="s">
        <v>5</v>
      </c>
      <c r="F10" s="1"/>
      <c r="G10" s="1"/>
      <c r="H10" s="1"/>
      <c r="I10" s="1"/>
      <c r="J10" s="1"/>
    </row>
    <row r="11" spans="1:10" ht="13.2" x14ac:dyDescent="0.25">
      <c r="A11" s="37" t="s">
        <v>517</v>
      </c>
      <c r="B11" s="79" t="s">
        <v>5</v>
      </c>
      <c r="C11" s="94">
        <v>186903</v>
      </c>
      <c r="D11" s="94"/>
      <c r="E11" s="95">
        <v>182997</v>
      </c>
      <c r="F11" s="1"/>
      <c r="G11" s="1"/>
      <c r="H11" s="1"/>
      <c r="I11" s="1"/>
      <c r="J11" s="1"/>
    </row>
    <row r="12" spans="1:10" ht="13.2" x14ac:dyDescent="0.25">
      <c r="A12" s="37" t="s">
        <v>518</v>
      </c>
      <c r="B12" s="79" t="s">
        <v>5</v>
      </c>
      <c r="C12" s="94">
        <v>132752</v>
      </c>
      <c r="D12" s="94"/>
      <c r="E12" s="95">
        <v>130771</v>
      </c>
      <c r="F12" s="1"/>
      <c r="G12" s="1"/>
      <c r="H12" s="1"/>
      <c r="I12" s="1"/>
      <c r="J12" s="1"/>
    </row>
    <row r="13" spans="1:10" ht="13.2" x14ac:dyDescent="0.25">
      <c r="A13" s="37" t="s">
        <v>519</v>
      </c>
      <c r="B13" s="79" t="s">
        <v>5</v>
      </c>
      <c r="C13" s="96">
        <v>42228</v>
      </c>
      <c r="D13" s="138"/>
      <c r="E13" s="99">
        <v>43049</v>
      </c>
      <c r="F13" s="1"/>
      <c r="G13" s="1"/>
      <c r="H13" s="1"/>
      <c r="I13" s="1"/>
      <c r="J13" s="1"/>
    </row>
    <row r="14" spans="1:10" ht="13.2" x14ac:dyDescent="0.25">
      <c r="A14" s="79"/>
      <c r="B14" s="79"/>
      <c r="C14" s="1"/>
      <c r="D14" s="1"/>
      <c r="E14" s="95"/>
      <c r="F14" s="1"/>
      <c r="G14" s="1"/>
      <c r="H14" s="1"/>
      <c r="I14" s="1"/>
      <c r="J14" s="1"/>
    </row>
    <row r="15" spans="1:10" ht="13.2" x14ac:dyDescent="0.25">
      <c r="A15" s="169" t="s">
        <v>509</v>
      </c>
      <c r="C15" s="94">
        <f>SUM(C11:C13)</f>
        <v>361883</v>
      </c>
      <c r="D15" s="94"/>
      <c r="E15" s="95">
        <f>SUM(E11:E13)</f>
        <v>356817</v>
      </c>
      <c r="F15" s="1"/>
      <c r="G15" s="1"/>
      <c r="H15" s="1"/>
      <c r="I15" s="1"/>
      <c r="J15" s="1"/>
    </row>
    <row r="16" spans="1:10" ht="13.2" x14ac:dyDescent="0.25">
      <c r="A16" s="79"/>
      <c r="B16" s="79" t="s">
        <v>5</v>
      </c>
      <c r="C16" s="1" t="s">
        <v>5</v>
      </c>
      <c r="D16" s="1"/>
      <c r="E16" s="95"/>
      <c r="F16" s="1"/>
      <c r="G16" s="1"/>
      <c r="H16" s="1"/>
      <c r="I16" s="1"/>
      <c r="J16" s="1"/>
    </row>
    <row r="17" spans="1:10" ht="13.2" x14ac:dyDescent="0.25">
      <c r="A17" s="79"/>
      <c r="B17" s="79"/>
      <c r="C17" s="1"/>
      <c r="D17" s="1"/>
      <c r="E17" s="95"/>
      <c r="F17" s="1"/>
      <c r="G17" s="1"/>
      <c r="H17" s="1"/>
      <c r="I17" s="1"/>
      <c r="J17" s="1"/>
    </row>
    <row r="18" spans="1:10" ht="13.2" x14ac:dyDescent="0.25">
      <c r="A18" s="67" t="s">
        <v>350</v>
      </c>
      <c r="B18" s="79"/>
      <c r="C18" s="1"/>
      <c r="D18" s="1"/>
      <c r="E18" s="95"/>
      <c r="F18" s="1"/>
      <c r="G18" s="1"/>
      <c r="H18" s="1"/>
      <c r="I18" s="1"/>
      <c r="J18" s="1"/>
    </row>
    <row r="19" spans="1:10" ht="13.2" x14ac:dyDescent="0.25">
      <c r="A19" s="79"/>
      <c r="B19" s="79"/>
      <c r="C19" s="1"/>
      <c r="D19" s="1"/>
      <c r="E19" s="95"/>
      <c r="F19" s="1"/>
      <c r="G19" s="1"/>
      <c r="H19" s="1"/>
      <c r="I19" s="1"/>
      <c r="J19" s="1"/>
    </row>
    <row r="20" spans="1:10" ht="13.2" x14ac:dyDescent="0.25">
      <c r="A20" s="37" t="s">
        <v>520</v>
      </c>
      <c r="B20" s="79"/>
      <c r="C20" s="94">
        <v>1000</v>
      </c>
      <c r="D20" s="94"/>
      <c r="E20" s="95">
        <v>1000</v>
      </c>
      <c r="F20" s="1"/>
      <c r="G20" s="1"/>
      <c r="H20" s="1"/>
      <c r="I20" s="1"/>
      <c r="J20" s="1"/>
    </row>
    <row r="21" spans="1:10" ht="13.2" x14ac:dyDescent="0.25">
      <c r="A21" s="37" t="s">
        <v>521</v>
      </c>
      <c r="B21" s="79"/>
      <c r="C21" s="94">
        <v>7600</v>
      </c>
      <c r="D21" s="94"/>
      <c r="E21" s="95">
        <v>7600</v>
      </c>
      <c r="F21" s="1"/>
      <c r="G21" s="1"/>
      <c r="H21" s="1"/>
      <c r="I21" s="1"/>
      <c r="J21" s="1"/>
    </row>
    <row r="22" spans="1:10" ht="13.2" x14ac:dyDescent="0.25">
      <c r="A22" s="37" t="s">
        <v>522</v>
      </c>
      <c r="B22" s="79"/>
      <c r="C22" s="94">
        <v>20346</v>
      </c>
      <c r="D22" s="94"/>
      <c r="E22" s="95">
        <v>17050</v>
      </c>
      <c r="F22" s="1"/>
      <c r="G22" s="1"/>
      <c r="H22" s="1"/>
      <c r="I22" s="1"/>
      <c r="J22" s="1"/>
    </row>
    <row r="23" spans="1:10" ht="13.2" x14ac:dyDescent="0.25">
      <c r="A23" s="37" t="s">
        <v>523</v>
      </c>
      <c r="B23" s="79"/>
      <c r="C23" s="160">
        <v>2286</v>
      </c>
      <c r="D23" s="160"/>
      <c r="E23" s="95">
        <v>2323</v>
      </c>
      <c r="F23" s="1"/>
      <c r="G23" s="1"/>
      <c r="H23" s="1"/>
      <c r="I23" s="1"/>
      <c r="J23" s="1"/>
    </row>
    <row r="24" spans="1:10" ht="13.2" x14ac:dyDescent="0.25">
      <c r="A24" s="37" t="s">
        <v>524</v>
      </c>
      <c r="B24" s="79"/>
      <c r="C24" s="96">
        <v>29000</v>
      </c>
      <c r="D24" s="138"/>
      <c r="E24" s="99">
        <v>29000</v>
      </c>
      <c r="F24" s="1"/>
      <c r="G24" s="1"/>
      <c r="H24" s="1"/>
      <c r="I24" s="1"/>
      <c r="J24" s="1"/>
    </row>
    <row r="25" spans="1:10" ht="13.2" x14ac:dyDescent="0.25">
      <c r="A25" s="37"/>
      <c r="B25" s="79"/>
      <c r="C25" s="1" t="s">
        <v>5</v>
      </c>
      <c r="D25" s="1"/>
      <c r="E25" s="95"/>
      <c r="F25" s="1"/>
      <c r="G25" s="1"/>
      <c r="H25" s="1"/>
      <c r="I25" s="1"/>
      <c r="J25" s="1"/>
    </row>
    <row r="26" spans="1:10" ht="13.2" x14ac:dyDescent="0.25">
      <c r="A26" s="169" t="s">
        <v>510</v>
      </c>
      <c r="C26" s="94">
        <f>SUM(C20:C24)</f>
        <v>60232</v>
      </c>
      <c r="D26" s="94"/>
      <c r="E26" s="95">
        <f>SUM(E20:E24)</f>
        <v>56973</v>
      </c>
      <c r="F26" s="1"/>
      <c r="G26" s="1"/>
      <c r="H26" s="1"/>
      <c r="I26" s="1"/>
      <c r="J26" s="1"/>
    </row>
    <row r="27" spans="1:10" ht="13.2" x14ac:dyDescent="0.25">
      <c r="A27" s="79"/>
      <c r="B27" s="79"/>
      <c r="C27" s="1"/>
      <c r="D27" s="1"/>
      <c r="E27" s="95"/>
      <c r="F27" s="1"/>
      <c r="G27" s="1"/>
      <c r="H27" s="1"/>
      <c r="I27" s="1"/>
      <c r="J27" s="1"/>
    </row>
    <row r="28" spans="1:10" ht="13.8" thickBot="1" x14ac:dyDescent="0.3">
      <c r="A28" s="79" t="s">
        <v>4</v>
      </c>
      <c r="B28" s="79"/>
      <c r="C28" s="97">
        <f>SUM(C15+C26)</f>
        <v>422115</v>
      </c>
      <c r="D28" s="138"/>
      <c r="E28" s="100">
        <f>E15+E26</f>
        <v>413790</v>
      </c>
      <c r="F28" s="1"/>
      <c r="G28" s="1"/>
      <c r="H28" s="1"/>
      <c r="I28" s="1"/>
      <c r="J28" s="1"/>
    </row>
    <row r="29" spans="1:10" ht="13.8" thickTop="1" x14ac:dyDescent="0.25">
      <c r="A29" s="79"/>
      <c r="B29" s="79"/>
      <c r="C29" s="1"/>
      <c r="D29" s="1"/>
      <c r="E29" s="1"/>
      <c r="F29" s="1"/>
      <c r="G29" s="1"/>
      <c r="H29" s="1"/>
      <c r="I29" s="1"/>
      <c r="J29" s="1"/>
    </row>
    <row r="30" spans="1:10" ht="13.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2" x14ac:dyDescent="0.25">
      <c r="A31" s="163" t="s">
        <v>512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3.2" x14ac:dyDescent="0.25">
      <c r="A32" s="1"/>
      <c r="B32" s="1"/>
      <c r="C32" s="98"/>
      <c r="D32" s="98"/>
      <c r="E32" s="164" t="s">
        <v>110</v>
      </c>
      <c r="F32" s="1"/>
      <c r="G32" s="1"/>
      <c r="H32" s="1"/>
      <c r="I32" s="1"/>
      <c r="J32" s="1"/>
    </row>
    <row r="33" spans="1:10" ht="13.2" x14ac:dyDescent="0.25">
      <c r="B33" s="79"/>
      <c r="C33" s="165" t="s">
        <v>104</v>
      </c>
      <c r="D33" s="98"/>
      <c r="E33" s="19" t="s">
        <v>105</v>
      </c>
      <c r="F33" s="1"/>
      <c r="G33" s="1"/>
      <c r="H33" s="1"/>
      <c r="I33" s="1"/>
      <c r="J33" s="1"/>
    </row>
    <row r="34" spans="1:10" ht="13.2" x14ac:dyDescent="0.25">
      <c r="A34" s="67" t="s">
        <v>9</v>
      </c>
      <c r="B34" s="79"/>
      <c r="C34" s="1"/>
      <c r="D34" s="1"/>
      <c r="E34" s="1"/>
      <c r="F34" s="1"/>
      <c r="G34" s="1"/>
      <c r="H34" s="1"/>
      <c r="I34" s="1"/>
      <c r="J34" s="1"/>
    </row>
    <row r="35" spans="1:10" ht="13.2" x14ac:dyDescent="0.25">
      <c r="A35" s="79"/>
      <c r="B35" s="79"/>
      <c r="C35" s="1"/>
      <c r="D35" s="1"/>
      <c r="E35" s="1"/>
      <c r="F35" s="1"/>
      <c r="G35" s="1"/>
      <c r="H35" s="1"/>
      <c r="I35" s="1"/>
      <c r="J35" s="1"/>
    </row>
    <row r="36" spans="1:10" ht="13.2" x14ac:dyDescent="0.25">
      <c r="A36" s="37" t="s">
        <v>29</v>
      </c>
      <c r="B36" s="79"/>
      <c r="C36" s="160">
        <v>9000</v>
      </c>
      <c r="D36" s="160"/>
      <c r="E36" s="95">
        <v>9200</v>
      </c>
      <c r="F36" s="1"/>
      <c r="G36" s="1"/>
      <c r="H36" s="1"/>
      <c r="I36" s="1"/>
      <c r="J36" s="1"/>
    </row>
    <row r="37" spans="1:10" ht="13.2" x14ac:dyDescent="0.25">
      <c r="A37" s="37" t="s">
        <v>354</v>
      </c>
      <c r="B37" s="79"/>
      <c r="C37" s="166">
        <v>0</v>
      </c>
      <c r="D37" s="160"/>
      <c r="E37" s="167">
        <v>0</v>
      </c>
      <c r="F37" s="1"/>
      <c r="G37" s="1"/>
      <c r="H37" s="1"/>
      <c r="I37" s="1"/>
      <c r="J37" s="1"/>
    </row>
    <row r="38" spans="1:10" ht="13.2" x14ac:dyDescent="0.25">
      <c r="A38" s="37" t="s">
        <v>355</v>
      </c>
      <c r="B38" s="79"/>
      <c r="C38" s="160">
        <v>19000</v>
      </c>
      <c r="D38" s="160"/>
      <c r="E38" s="95">
        <v>19500</v>
      </c>
      <c r="F38" s="1"/>
      <c r="G38" s="1"/>
      <c r="H38" s="1"/>
      <c r="I38" s="1"/>
      <c r="J38" s="1"/>
    </row>
    <row r="39" spans="1:10" ht="13.2" x14ac:dyDescent="0.25">
      <c r="A39" s="37" t="s">
        <v>356</v>
      </c>
      <c r="B39" s="79"/>
      <c r="C39" s="160">
        <v>19200</v>
      </c>
      <c r="D39" s="160"/>
      <c r="E39" s="95">
        <v>19000</v>
      </c>
      <c r="F39" s="1"/>
      <c r="G39" s="1"/>
      <c r="H39" s="1"/>
      <c r="I39" s="1"/>
      <c r="J39" s="1"/>
    </row>
    <row r="40" spans="1:10" ht="13.2" x14ac:dyDescent="0.25">
      <c r="A40" s="37" t="s">
        <v>357</v>
      </c>
      <c r="B40" s="79"/>
      <c r="C40" s="160">
        <v>195700</v>
      </c>
      <c r="D40" s="160"/>
      <c r="E40" s="95">
        <v>180663</v>
      </c>
      <c r="F40" s="1"/>
      <c r="G40" s="1"/>
      <c r="H40" s="1"/>
      <c r="I40" s="1"/>
      <c r="J40" s="1"/>
    </row>
    <row r="41" spans="1:10" ht="13.2" x14ac:dyDescent="0.25">
      <c r="A41" s="37" t="s">
        <v>358</v>
      </c>
      <c r="B41" s="79"/>
      <c r="C41" s="160">
        <v>15640</v>
      </c>
      <c r="D41" s="160"/>
      <c r="E41" s="95">
        <v>12788</v>
      </c>
      <c r="F41" s="1"/>
      <c r="G41" s="1"/>
      <c r="H41" s="1"/>
      <c r="I41" s="1"/>
      <c r="J41" s="1"/>
    </row>
    <row r="42" spans="1:10" ht="13.2" x14ac:dyDescent="0.25">
      <c r="A42" s="37" t="s">
        <v>514</v>
      </c>
      <c r="B42" s="79"/>
      <c r="C42" s="160">
        <v>22623</v>
      </c>
      <c r="D42" s="160"/>
      <c r="E42" s="95">
        <v>36389</v>
      </c>
      <c r="F42" s="1"/>
      <c r="G42" s="1"/>
      <c r="H42" s="1"/>
      <c r="I42" s="1"/>
      <c r="J42" s="1"/>
    </row>
    <row r="43" spans="1:10" ht="13.2" x14ac:dyDescent="0.25">
      <c r="A43" s="37" t="s">
        <v>359</v>
      </c>
      <c r="B43" s="79"/>
      <c r="C43" s="160">
        <v>17152</v>
      </c>
      <c r="D43" s="160"/>
      <c r="E43" s="95">
        <v>7730</v>
      </c>
      <c r="F43" s="1"/>
      <c r="G43" s="1"/>
      <c r="H43" s="1"/>
      <c r="I43" s="1"/>
      <c r="J43" s="1"/>
    </row>
    <row r="44" spans="1:10" ht="13.2" x14ac:dyDescent="0.25">
      <c r="A44" s="37" t="s">
        <v>513</v>
      </c>
      <c r="B44" s="79"/>
      <c r="C44" s="160">
        <v>118000</v>
      </c>
      <c r="D44" s="160"/>
      <c r="E44" s="95">
        <v>122720</v>
      </c>
      <c r="F44" s="1"/>
      <c r="G44" s="1"/>
      <c r="H44" s="1"/>
      <c r="I44" s="1"/>
      <c r="J44" s="1"/>
    </row>
    <row r="45" spans="1:10" ht="13.2" x14ac:dyDescent="0.25">
      <c r="A45" s="37" t="s">
        <v>360</v>
      </c>
      <c r="B45" s="79"/>
      <c r="C45" s="160">
        <v>5500</v>
      </c>
      <c r="D45" s="160"/>
      <c r="E45" s="95">
        <v>5500</v>
      </c>
      <c r="F45" s="1"/>
      <c r="G45" s="1"/>
      <c r="H45" s="1"/>
      <c r="I45" s="1"/>
      <c r="J45" s="1"/>
    </row>
    <row r="46" spans="1:10" ht="13.2" x14ac:dyDescent="0.25">
      <c r="A46" s="37" t="s">
        <v>361</v>
      </c>
      <c r="B46" s="79"/>
      <c r="C46" s="161">
        <v>300</v>
      </c>
      <c r="D46" s="168"/>
      <c r="E46" s="99">
        <v>300</v>
      </c>
      <c r="F46" s="1"/>
      <c r="G46" s="1"/>
      <c r="H46" s="1"/>
      <c r="I46" s="1"/>
      <c r="J46" s="1"/>
    </row>
    <row r="47" spans="1:10" ht="13.2" x14ac:dyDescent="0.25">
      <c r="A47" s="79"/>
      <c r="B47" s="79"/>
      <c r="C47" s="160"/>
      <c r="D47" s="160"/>
      <c r="E47" s="95"/>
      <c r="F47" s="1"/>
      <c r="G47" s="1"/>
      <c r="H47" s="1"/>
      <c r="I47" s="1"/>
      <c r="J47" s="1"/>
    </row>
    <row r="48" spans="1:10" ht="13.8" thickBot="1" x14ac:dyDescent="0.3">
      <c r="A48" s="79" t="s">
        <v>515</v>
      </c>
      <c r="B48" s="79"/>
      <c r="C48" s="162">
        <f>SUM(C36:C47)</f>
        <v>422115</v>
      </c>
      <c r="D48" s="168"/>
      <c r="E48" s="100">
        <f>SUM(E36:E46)</f>
        <v>413790</v>
      </c>
      <c r="F48" s="1"/>
      <c r="G48" s="1"/>
      <c r="H48" s="1"/>
      <c r="I48" s="1"/>
      <c r="J48" s="1"/>
    </row>
    <row r="49" spans="1:10" ht="13.8" thickTop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2" x14ac:dyDescent="0.25">
      <c r="A50" s="1"/>
      <c r="B50" s="1"/>
      <c r="C50" s="1"/>
      <c r="D50" s="1"/>
      <c r="F50" s="1"/>
      <c r="G50" s="1"/>
      <c r="H50" s="1"/>
      <c r="I50" s="1"/>
      <c r="J50" s="1"/>
    </row>
    <row r="53" spans="1:10" ht="13.2" x14ac:dyDescent="0.25">
      <c r="E53" s="1">
        <f>C48-E48</f>
        <v>8325</v>
      </c>
    </row>
    <row r="54" spans="1:10" ht="13.2" x14ac:dyDescent="0.25">
      <c r="A54" s="1" t="s">
        <v>516</v>
      </c>
      <c r="E54">
        <f>E53/C48</f>
        <v>1.9722113642016984E-2</v>
      </c>
    </row>
    <row r="55" spans="1:10" ht="13.8" x14ac:dyDescent="0.25">
      <c r="A55" s="1" t="s">
        <v>351</v>
      </c>
      <c r="B55" s="82"/>
      <c r="C55" s="1"/>
      <c r="D55" s="1"/>
    </row>
    <row r="56" spans="1:10" ht="13.2" x14ac:dyDescent="0.25">
      <c r="A56" s="1" t="s">
        <v>506</v>
      </c>
      <c r="B56" s="1"/>
      <c r="C56" s="1"/>
      <c r="D56" s="1"/>
    </row>
    <row r="57" spans="1:10" ht="13.2" x14ac:dyDescent="0.25">
      <c r="A57" s="1" t="s">
        <v>352</v>
      </c>
      <c r="B57" s="1"/>
      <c r="C57" s="1"/>
      <c r="D57" s="1"/>
    </row>
    <row r="58" spans="1:10" ht="13.2" x14ac:dyDescent="0.25">
      <c r="A58" s="1" t="s">
        <v>353</v>
      </c>
      <c r="B58" s="1"/>
      <c r="C58" s="1"/>
      <c r="D58" s="1"/>
    </row>
  </sheetData>
  <mergeCells count="3">
    <mergeCell ref="A1:E1"/>
    <mergeCell ref="A2:E2"/>
    <mergeCell ref="A3:E3"/>
  </mergeCells>
  <pageMargins left="0.7" right="0.7" top="0.75" bottom="0.75" header="0.3" footer="0.3"/>
  <pageSetup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48"/>
  <sheetViews>
    <sheetView workbookViewId="0">
      <selection sqref="A1:E3"/>
    </sheetView>
  </sheetViews>
  <sheetFormatPr defaultRowHeight="12" x14ac:dyDescent="0.2"/>
  <cols>
    <col min="1" max="1" width="32.44140625" bestFit="1" customWidth="1"/>
    <col min="2" max="2" width="4.109375" customWidth="1"/>
    <col min="3" max="3" width="15.6640625" bestFit="1" customWidth="1"/>
    <col min="4" max="4" width="3.109375" customWidth="1"/>
    <col min="5" max="5" width="15.6640625" bestFit="1" customWidth="1"/>
  </cols>
  <sheetData>
    <row r="1" spans="1:5" ht="13.2" x14ac:dyDescent="0.25">
      <c r="A1" s="223" t="s">
        <v>33</v>
      </c>
      <c r="B1" s="223"/>
      <c r="C1" s="223"/>
      <c r="D1" s="223"/>
      <c r="E1" s="223"/>
    </row>
    <row r="2" spans="1:5" ht="13.2" x14ac:dyDescent="0.25">
      <c r="A2" s="224" t="s">
        <v>533</v>
      </c>
      <c r="B2" s="224"/>
      <c r="C2" s="224"/>
      <c r="D2" s="224"/>
      <c r="E2" s="224"/>
    </row>
    <row r="3" spans="1:5" ht="13.2" x14ac:dyDescent="0.25">
      <c r="A3" s="224" t="s">
        <v>526</v>
      </c>
      <c r="B3" s="224"/>
      <c r="C3" s="224"/>
      <c r="D3" s="224"/>
      <c r="E3" s="224"/>
    </row>
    <row r="4" spans="1:5" ht="13.2" x14ac:dyDescent="0.25">
      <c r="A4" s="177"/>
      <c r="B4" s="177"/>
      <c r="C4" s="175"/>
      <c r="D4" s="177"/>
      <c r="E4" s="177"/>
    </row>
    <row r="5" spans="1:5" ht="13.2" x14ac:dyDescent="0.25">
      <c r="A5" s="155"/>
      <c r="B5" s="155"/>
      <c r="C5" s="157"/>
      <c r="D5" s="155"/>
      <c r="E5" s="155"/>
    </row>
    <row r="6" spans="1:5" ht="13.2" x14ac:dyDescent="0.25">
      <c r="A6" s="155"/>
      <c r="B6" s="155"/>
      <c r="C6" s="157"/>
      <c r="D6" s="155"/>
      <c r="E6" s="178" t="s">
        <v>110</v>
      </c>
    </row>
    <row r="7" spans="1:5" ht="15" x14ac:dyDescent="0.4">
      <c r="A7" s="182" t="s">
        <v>0</v>
      </c>
      <c r="B7" s="179"/>
      <c r="C7" s="180" t="s">
        <v>104</v>
      </c>
      <c r="D7" s="155"/>
      <c r="E7" s="112" t="s">
        <v>105</v>
      </c>
    </row>
    <row r="8" spans="1:5" ht="13.2" x14ac:dyDescent="0.25">
      <c r="A8" s="177"/>
      <c r="B8" s="177"/>
      <c r="C8" s="175"/>
      <c r="D8" s="177"/>
      <c r="E8" s="181"/>
    </row>
    <row r="9" spans="1:5" ht="13.2" x14ac:dyDescent="0.25">
      <c r="A9" s="177"/>
      <c r="B9" s="177"/>
      <c r="C9" s="175"/>
      <c r="D9" s="177"/>
      <c r="E9" s="155"/>
    </row>
    <row r="10" spans="1:5" ht="13.2" x14ac:dyDescent="0.25">
      <c r="A10" s="177" t="s">
        <v>534</v>
      </c>
      <c r="B10" s="177"/>
      <c r="C10" s="175">
        <v>4600</v>
      </c>
      <c r="D10" s="177"/>
      <c r="E10" s="175">
        <v>4000</v>
      </c>
    </row>
    <row r="11" spans="1:5" ht="13.2" x14ac:dyDescent="0.25">
      <c r="A11" s="177" t="s">
        <v>535</v>
      </c>
      <c r="B11" s="177"/>
      <c r="C11" s="175">
        <v>215000</v>
      </c>
      <c r="D11" s="177"/>
      <c r="E11" s="175">
        <v>184110</v>
      </c>
    </row>
    <row r="12" spans="1:5" ht="13.2" x14ac:dyDescent="0.25">
      <c r="A12" s="177" t="s">
        <v>536</v>
      </c>
      <c r="B12" s="177"/>
      <c r="C12" s="175">
        <v>1000</v>
      </c>
      <c r="D12" s="177"/>
      <c r="E12" s="175">
        <v>1000</v>
      </c>
    </row>
    <row r="13" spans="1:5" ht="13.2" x14ac:dyDescent="0.25">
      <c r="A13" s="177" t="s">
        <v>537</v>
      </c>
      <c r="B13" s="177"/>
      <c r="C13" s="175">
        <v>39360</v>
      </c>
      <c r="D13" s="177"/>
      <c r="E13" s="175">
        <v>70000</v>
      </c>
    </row>
    <row r="14" spans="1:5" ht="13.2" x14ac:dyDescent="0.25">
      <c r="A14" s="177" t="s">
        <v>538</v>
      </c>
      <c r="B14" s="177"/>
      <c r="C14" s="175">
        <v>10000</v>
      </c>
      <c r="D14" s="177"/>
      <c r="E14" s="175">
        <v>9100</v>
      </c>
    </row>
    <row r="15" spans="1:5" ht="13.2" x14ac:dyDescent="0.25">
      <c r="A15" s="177" t="s">
        <v>539</v>
      </c>
      <c r="B15" s="177"/>
      <c r="C15" s="175">
        <v>110351</v>
      </c>
      <c r="D15" s="177"/>
      <c r="E15" s="175">
        <v>110351</v>
      </c>
    </row>
    <row r="16" spans="1:5" ht="13.2" x14ac:dyDescent="0.25">
      <c r="A16" s="177" t="s">
        <v>540</v>
      </c>
      <c r="B16" s="177"/>
      <c r="C16" s="176">
        <v>500</v>
      </c>
      <c r="D16" s="177"/>
      <c r="E16" s="176">
        <v>500</v>
      </c>
    </row>
    <row r="17" spans="1:5" ht="13.2" x14ac:dyDescent="0.25">
      <c r="A17" s="6"/>
      <c r="B17" s="6"/>
      <c r="C17" s="6"/>
      <c r="D17" s="6"/>
      <c r="E17" s="6"/>
    </row>
    <row r="18" spans="1:5" ht="13.8" thickBot="1" x14ac:dyDescent="0.3">
      <c r="A18" s="156" t="s">
        <v>4</v>
      </c>
      <c r="B18" s="156"/>
      <c r="C18" s="184">
        <f>SUM(C10:C16)</f>
        <v>380811</v>
      </c>
      <c r="D18" s="157"/>
      <c r="E18" s="184">
        <f>SUM(E10:E16)</f>
        <v>379061</v>
      </c>
    </row>
    <row r="19" spans="1:5" ht="13.8" thickTop="1" x14ac:dyDescent="0.25">
      <c r="A19" s="177"/>
      <c r="B19" s="177"/>
      <c r="C19" s="175"/>
      <c r="D19" s="177"/>
      <c r="E19" s="175"/>
    </row>
    <row r="20" spans="1:5" ht="13.2" x14ac:dyDescent="0.25">
      <c r="A20" s="177"/>
      <c r="B20" s="177"/>
      <c r="C20" s="175"/>
      <c r="D20" s="177"/>
      <c r="E20" s="177"/>
    </row>
    <row r="21" spans="1:5" ht="13.2" x14ac:dyDescent="0.25">
      <c r="A21" s="182" t="s">
        <v>527</v>
      </c>
      <c r="B21" s="182"/>
      <c r="C21" s="6"/>
      <c r="D21" s="6"/>
      <c r="E21" s="6"/>
    </row>
    <row r="22" spans="1:5" ht="13.2" x14ac:dyDescent="0.25">
      <c r="A22" s="156"/>
      <c r="B22" s="156"/>
      <c r="C22" s="157"/>
      <c r="D22" s="155"/>
      <c r="E22" s="157"/>
    </row>
    <row r="23" spans="1:5" ht="13.2" x14ac:dyDescent="0.25">
      <c r="A23" s="177" t="s">
        <v>541</v>
      </c>
      <c r="B23" s="177"/>
      <c r="C23" s="177">
        <v>265567</v>
      </c>
      <c r="D23" s="177"/>
      <c r="E23" s="177">
        <v>268767</v>
      </c>
    </row>
    <row r="24" spans="1:5" ht="13.2" x14ac:dyDescent="0.25">
      <c r="A24" s="177" t="s">
        <v>358</v>
      </c>
      <c r="B24" s="177"/>
      <c r="C24" s="177">
        <v>20316</v>
      </c>
      <c r="D24" s="177"/>
      <c r="E24" s="177">
        <v>20540</v>
      </c>
    </row>
    <row r="25" spans="1:5" ht="13.2" x14ac:dyDescent="0.25">
      <c r="A25" s="177" t="s">
        <v>542</v>
      </c>
      <c r="B25" s="177"/>
      <c r="C25" s="177">
        <v>2600</v>
      </c>
      <c r="D25" s="177"/>
      <c r="E25" s="177">
        <v>2600</v>
      </c>
    </row>
    <row r="26" spans="1:5" ht="13.2" x14ac:dyDescent="0.25">
      <c r="A26" s="177" t="s">
        <v>543</v>
      </c>
      <c r="B26" s="177"/>
      <c r="C26" s="177">
        <v>31200</v>
      </c>
      <c r="D26" s="177"/>
      <c r="E26" s="177">
        <v>34960</v>
      </c>
    </row>
    <row r="27" spans="1:5" ht="13.2" x14ac:dyDescent="0.25">
      <c r="A27" s="177" t="s">
        <v>544</v>
      </c>
      <c r="B27" s="177"/>
      <c r="C27" s="177">
        <v>2300</v>
      </c>
      <c r="D27" s="177"/>
      <c r="E27" s="177">
        <v>2300</v>
      </c>
    </row>
    <row r="28" spans="1:5" ht="13.2" x14ac:dyDescent="0.25">
      <c r="A28" s="177" t="s">
        <v>359</v>
      </c>
      <c r="B28" s="177"/>
      <c r="C28" s="175">
        <v>18900</v>
      </c>
      <c r="D28" s="177"/>
      <c r="E28" s="175">
        <v>11944</v>
      </c>
    </row>
    <row r="29" spans="1:5" ht="13.2" x14ac:dyDescent="0.25">
      <c r="A29" s="177" t="s">
        <v>545</v>
      </c>
      <c r="B29" s="177"/>
      <c r="C29" s="175">
        <v>3080</v>
      </c>
      <c r="D29" s="177"/>
      <c r="E29" s="175">
        <v>2300</v>
      </c>
    </row>
    <row r="30" spans="1:5" ht="13.2" x14ac:dyDescent="0.25">
      <c r="A30" s="177" t="s">
        <v>546</v>
      </c>
      <c r="B30" s="177"/>
      <c r="C30" s="175">
        <v>1000</v>
      </c>
      <c r="D30" s="177"/>
      <c r="E30" s="175">
        <v>1000</v>
      </c>
    </row>
    <row r="31" spans="1:5" ht="13.2" x14ac:dyDescent="0.25">
      <c r="A31" s="177" t="s">
        <v>29</v>
      </c>
      <c r="B31" s="177"/>
      <c r="C31" s="175">
        <v>4000</v>
      </c>
      <c r="D31" s="177"/>
      <c r="E31" s="175">
        <v>4000</v>
      </c>
    </row>
    <row r="32" spans="1:5" ht="13.2" x14ac:dyDescent="0.25">
      <c r="A32" s="177" t="s">
        <v>547</v>
      </c>
      <c r="B32" s="177"/>
      <c r="C32" s="177">
        <v>200</v>
      </c>
      <c r="D32" s="177"/>
      <c r="E32" s="177">
        <v>200</v>
      </c>
    </row>
    <row r="33" spans="1:5" ht="13.2" x14ac:dyDescent="0.25">
      <c r="A33" s="177" t="s">
        <v>183</v>
      </c>
      <c r="B33" s="177"/>
      <c r="C33" s="177">
        <v>1000</v>
      </c>
      <c r="D33" s="177"/>
      <c r="E33" s="177">
        <v>1000</v>
      </c>
    </row>
    <row r="34" spans="1:5" ht="13.2" x14ac:dyDescent="0.25">
      <c r="A34" s="177" t="s">
        <v>548</v>
      </c>
      <c r="B34" s="177"/>
      <c r="C34" s="177">
        <v>100</v>
      </c>
      <c r="D34" s="177"/>
      <c r="E34" s="177">
        <v>100</v>
      </c>
    </row>
    <row r="35" spans="1:5" ht="13.2" x14ac:dyDescent="0.25">
      <c r="A35" s="177" t="s">
        <v>549</v>
      </c>
      <c r="B35" s="177"/>
      <c r="C35" s="177">
        <v>6000</v>
      </c>
      <c r="D35" s="177"/>
      <c r="E35" s="177">
        <v>7000</v>
      </c>
    </row>
    <row r="36" spans="1:5" ht="13.2" x14ac:dyDescent="0.25">
      <c r="A36" s="177" t="s">
        <v>550</v>
      </c>
      <c r="B36" s="177"/>
      <c r="C36" s="177">
        <v>3800</v>
      </c>
      <c r="D36" s="177"/>
      <c r="E36" s="177">
        <v>3800</v>
      </c>
    </row>
    <row r="37" spans="1:5" ht="13.2" x14ac:dyDescent="0.25">
      <c r="A37" s="177" t="s">
        <v>551</v>
      </c>
      <c r="B37" s="177"/>
      <c r="C37" s="183">
        <v>1750</v>
      </c>
      <c r="D37" s="177"/>
      <c r="E37" s="175">
        <v>1750</v>
      </c>
    </row>
    <row r="38" spans="1:5" ht="13.2" x14ac:dyDescent="0.25">
      <c r="A38" s="177" t="s">
        <v>552</v>
      </c>
      <c r="B38" s="177"/>
      <c r="C38" s="183">
        <v>2500</v>
      </c>
      <c r="D38" s="177"/>
      <c r="E38" s="175">
        <v>2500</v>
      </c>
    </row>
    <row r="39" spans="1:5" ht="13.2" x14ac:dyDescent="0.25">
      <c r="A39" s="177" t="s">
        <v>555</v>
      </c>
      <c r="B39" s="177"/>
      <c r="C39" s="175">
        <v>14000</v>
      </c>
      <c r="D39" s="177"/>
      <c r="E39" s="175">
        <v>12000</v>
      </c>
    </row>
    <row r="40" spans="1:5" ht="13.2" x14ac:dyDescent="0.25">
      <c r="A40" s="177" t="s">
        <v>536</v>
      </c>
      <c r="B40" s="177"/>
      <c r="C40" s="175">
        <v>500</v>
      </c>
      <c r="D40" s="177"/>
      <c r="E40" s="175">
        <v>500</v>
      </c>
    </row>
    <row r="41" spans="1:5" ht="13.2" x14ac:dyDescent="0.25">
      <c r="A41" s="177" t="s">
        <v>556</v>
      </c>
      <c r="B41" s="177"/>
      <c r="C41" s="175">
        <v>1200</v>
      </c>
      <c r="D41" s="177"/>
      <c r="E41" s="175">
        <v>1200</v>
      </c>
    </row>
    <row r="42" spans="1:5" ht="13.2" x14ac:dyDescent="0.25">
      <c r="A42" s="177" t="s">
        <v>553</v>
      </c>
      <c r="B42" s="177"/>
      <c r="C42" s="175">
        <v>398</v>
      </c>
      <c r="D42" s="177"/>
      <c r="E42" s="175">
        <v>400</v>
      </c>
    </row>
    <row r="43" spans="1:5" ht="13.2" x14ac:dyDescent="0.25">
      <c r="A43" s="177" t="s">
        <v>554</v>
      </c>
      <c r="B43" s="177"/>
      <c r="C43" s="176">
        <v>400</v>
      </c>
      <c r="D43" s="177"/>
      <c r="E43" s="176">
        <v>200</v>
      </c>
    </row>
    <row r="44" spans="1:5" ht="13.2" x14ac:dyDescent="0.25">
      <c r="A44" s="6"/>
      <c r="B44" s="6"/>
      <c r="C44" s="6"/>
      <c r="D44" s="6"/>
      <c r="E44" s="6"/>
    </row>
    <row r="45" spans="1:5" ht="13.8" thickBot="1" x14ac:dyDescent="0.3">
      <c r="A45" s="156" t="s">
        <v>559</v>
      </c>
      <c r="B45" s="156"/>
      <c r="C45" s="184">
        <f>SUM(C23:C43)</f>
        <v>380811</v>
      </c>
      <c r="D45" s="155"/>
      <c r="E45" s="184">
        <f>SUM(E23:E43)</f>
        <v>379061</v>
      </c>
    </row>
    <row r="46" spans="1:5" ht="13.8" thickTop="1" x14ac:dyDescent="0.25">
      <c r="A46" s="177"/>
      <c r="B46" s="177"/>
      <c r="C46" s="177"/>
      <c r="D46" s="177"/>
      <c r="E46" s="177"/>
    </row>
    <row r="48" spans="1:5" x14ac:dyDescent="0.2">
      <c r="C48" s="42" t="s">
        <v>557</v>
      </c>
      <c r="E48">
        <f>C45-E45</f>
        <v>1750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46"/>
  <sheetViews>
    <sheetView workbookViewId="0">
      <selection activeCell="H37" sqref="H37"/>
    </sheetView>
  </sheetViews>
  <sheetFormatPr defaultRowHeight="12" x14ac:dyDescent="0.2"/>
  <cols>
    <col min="1" max="1" width="32.44140625" bestFit="1" customWidth="1"/>
    <col min="2" max="2" width="3.109375" customWidth="1"/>
    <col min="3" max="3" width="15.6640625" bestFit="1" customWidth="1"/>
    <col min="4" max="4" width="3" customWidth="1"/>
    <col min="5" max="5" width="15.6640625" bestFit="1" customWidth="1"/>
  </cols>
  <sheetData>
    <row r="1" spans="1:5" ht="13.2" x14ac:dyDescent="0.25">
      <c r="A1" s="223" t="s">
        <v>33</v>
      </c>
      <c r="B1" s="223"/>
      <c r="C1" s="223"/>
      <c r="D1" s="223"/>
      <c r="E1" s="223"/>
    </row>
    <row r="2" spans="1:5" ht="13.2" x14ac:dyDescent="0.25">
      <c r="A2" s="224" t="s">
        <v>558</v>
      </c>
      <c r="B2" s="224"/>
      <c r="C2" s="224"/>
      <c r="D2" s="224"/>
      <c r="E2" s="224"/>
    </row>
    <row r="3" spans="1:5" ht="13.2" x14ac:dyDescent="0.25">
      <c r="A3" s="224" t="s">
        <v>526</v>
      </c>
      <c r="B3" s="224"/>
      <c r="C3" s="224"/>
      <c r="D3" s="224"/>
      <c r="E3" s="224"/>
    </row>
    <row r="4" spans="1:5" ht="13.2" x14ac:dyDescent="0.25">
      <c r="A4" s="177"/>
      <c r="B4" s="177"/>
      <c r="C4" s="175"/>
      <c r="D4" s="177"/>
      <c r="E4" s="177"/>
    </row>
    <row r="5" spans="1:5" ht="13.2" x14ac:dyDescent="0.25">
      <c r="A5" s="155"/>
      <c r="B5" s="155"/>
      <c r="C5" s="157"/>
      <c r="D5" s="155"/>
      <c r="E5" s="155"/>
    </row>
    <row r="6" spans="1:5" ht="13.2" x14ac:dyDescent="0.25">
      <c r="A6" s="155"/>
      <c r="B6" s="155"/>
      <c r="C6" s="157"/>
      <c r="D6" s="155"/>
      <c r="E6" s="178" t="s">
        <v>110</v>
      </c>
    </row>
    <row r="7" spans="1:5" ht="15" x14ac:dyDescent="0.4">
      <c r="A7" s="182" t="s">
        <v>0</v>
      </c>
      <c r="B7" s="179"/>
      <c r="C7" s="180" t="s">
        <v>104</v>
      </c>
      <c r="D7" s="155"/>
      <c r="E7" s="112" t="s">
        <v>105</v>
      </c>
    </row>
    <row r="8" spans="1:5" ht="13.2" x14ac:dyDescent="0.25">
      <c r="A8" s="177"/>
      <c r="B8" s="177"/>
      <c r="C8" s="175"/>
      <c r="D8" s="177"/>
      <c r="E8" s="181"/>
    </row>
    <row r="9" spans="1:5" ht="13.2" x14ac:dyDescent="0.25">
      <c r="A9" s="177"/>
      <c r="B9" s="177"/>
      <c r="C9" s="175"/>
      <c r="D9" s="177"/>
      <c r="E9" s="155"/>
    </row>
    <row r="10" spans="1:5" ht="13.2" x14ac:dyDescent="0.25">
      <c r="A10" s="177" t="s">
        <v>534</v>
      </c>
      <c r="B10" s="177"/>
      <c r="C10" s="175">
        <v>4500</v>
      </c>
      <c r="D10" s="177"/>
      <c r="E10" s="175">
        <v>4500</v>
      </c>
    </row>
    <row r="11" spans="1:5" ht="13.2" x14ac:dyDescent="0.25">
      <c r="A11" s="177" t="s">
        <v>535</v>
      </c>
      <c r="B11" s="177"/>
      <c r="C11" s="175">
        <v>215000</v>
      </c>
      <c r="D11" s="177"/>
      <c r="E11" s="175">
        <v>186000</v>
      </c>
    </row>
    <row r="12" spans="1:5" ht="13.2" x14ac:dyDescent="0.25">
      <c r="A12" s="177" t="s">
        <v>536</v>
      </c>
      <c r="B12" s="177"/>
      <c r="C12" s="175">
        <v>3000</v>
      </c>
      <c r="D12" s="177"/>
      <c r="E12" s="175">
        <v>1000</v>
      </c>
    </row>
    <row r="13" spans="1:5" ht="13.2" x14ac:dyDescent="0.25">
      <c r="A13" s="177" t="s">
        <v>537</v>
      </c>
      <c r="B13" s="177"/>
      <c r="C13" s="175">
        <v>40700</v>
      </c>
      <c r="D13" s="177"/>
      <c r="E13" s="175">
        <v>72000</v>
      </c>
    </row>
    <row r="14" spans="1:5" ht="13.2" x14ac:dyDescent="0.25">
      <c r="A14" s="177" t="s">
        <v>538</v>
      </c>
      <c r="B14" s="177"/>
      <c r="C14" s="175">
        <v>13500</v>
      </c>
      <c r="D14" s="177"/>
      <c r="E14" s="175">
        <v>12000</v>
      </c>
    </row>
    <row r="15" spans="1:5" ht="13.2" x14ac:dyDescent="0.25">
      <c r="A15" s="177" t="s">
        <v>539</v>
      </c>
      <c r="B15" s="177"/>
      <c r="C15" s="175">
        <v>110351</v>
      </c>
      <c r="D15" s="177"/>
      <c r="E15" s="175">
        <v>110351</v>
      </c>
    </row>
    <row r="16" spans="1:5" ht="13.2" x14ac:dyDescent="0.25">
      <c r="A16" s="177" t="s">
        <v>540</v>
      </c>
      <c r="B16" s="177"/>
      <c r="C16" s="176">
        <v>500</v>
      </c>
      <c r="D16" s="177"/>
      <c r="E16" s="176">
        <v>500</v>
      </c>
    </row>
    <row r="17" spans="1:5" ht="13.2" x14ac:dyDescent="0.25">
      <c r="A17" s="6"/>
      <c r="B17" s="6"/>
      <c r="C17" s="6"/>
      <c r="D17" s="6"/>
      <c r="E17" s="6"/>
    </row>
    <row r="18" spans="1:5" ht="13.8" thickBot="1" x14ac:dyDescent="0.3">
      <c r="A18" s="156" t="s">
        <v>4</v>
      </c>
      <c r="B18" s="156"/>
      <c r="C18" s="184">
        <f>SUM(C10:C16)</f>
        <v>387551</v>
      </c>
      <c r="D18" s="157"/>
      <c r="E18" s="184">
        <f>SUM(E10:E16)</f>
        <v>386351</v>
      </c>
    </row>
    <row r="19" spans="1:5" ht="13.8" thickTop="1" x14ac:dyDescent="0.25">
      <c r="A19" s="177"/>
      <c r="B19" s="177"/>
      <c r="C19" s="175"/>
      <c r="D19" s="177"/>
      <c r="E19" s="175"/>
    </row>
    <row r="20" spans="1:5" ht="13.2" x14ac:dyDescent="0.25">
      <c r="A20" s="177"/>
      <c r="B20" s="177"/>
      <c r="C20" s="175"/>
      <c r="D20" s="177"/>
      <c r="E20" s="177"/>
    </row>
    <row r="21" spans="1:5" ht="13.2" x14ac:dyDescent="0.25">
      <c r="A21" s="182" t="s">
        <v>527</v>
      </c>
      <c r="B21" s="182"/>
      <c r="C21" s="6"/>
      <c r="D21" s="6"/>
      <c r="E21" s="6"/>
    </row>
    <row r="22" spans="1:5" ht="13.2" x14ac:dyDescent="0.25">
      <c r="A22" s="156"/>
      <c r="B22" s="156"/>
      <c r="C22" s="157"/>
      <c r="D22" s="155"/>
      <c r="E22" s="157"/>
    </row>
    <row r="23" spans="1:5" ht="13.2" x14ac:dyDescent="0.25">
      <c r="A23" s="177" t="s">
        <v>541</v>
      </c>
      <c r="B23" s="177"/>
      <c r="C23" s="177">
        <v>267310</v>
      </c>
      <c r="D23" s="177"/>
      <c r="E23" s="177">
        <v>260000</v>
      </c>
    </row>
    <row r="24" spans="1:5" ht="13.2" x14ac:dyDescent="0.25">
      <c r="A24" s="177" t="s">
        <v>358</v>
      </c>
      <c r="B24" s="177"/>
      <c r="C24" s="177">
        <v>20151</v>
      </c>
      <c r="D24" s="177"/>
      <c r="E24" s="177">
        <v>21696</v>
      </c>
    </row>
    <row r="25" spans="1:5" ht="13.2" x14ac:dyDescent="0.25">
      <c r="A25" s="177" t="s">
        <v>542</v>
      </c>
      <c r="B25" s="177"/>
      <c r="C25" s="177">
        <v>2600</v>
      </c>
      <c r="D25" s="177"/>
      <c r="E25" s="177">
        <v>2800</v>
      </c>
    </row>
    <row r="26" spans="1:5" ht="13.2" x14ac:dyDescent="0.25">
      <c r="A26" s="177" t="s">
        <v>543</v>
      </c>
      <c r="B26" s="177"/>
      <c r="C26" s="177">
        <v>37000</v>
      </c>
      <c r="D26" s="177"/>
      <c r="E26" s="177">
        <v>40700</v>
      </c>
    </row>
    <row r="27" spans="1:5" ht="13.2" x14ac:dyDescent="0.25">
      <c r="A27" s="177" t="s">
        <v>544</v>
      </c>
      <c r="B27" s="177"/>
      <c r="C27" s="177">
        <v>100</v>
      </c>
      <c r="D27" s="177"/>
      <c r="E27" s="177">
        <v>2300</v>
      </c>
    </row>
    <row r="28" spans="1:5" ht="13.2" x14ac:dyDescent="0.25">
      <c r="A28" s="177" t="s">
        <v>359</v>
      </c>
      <c r="B28" s="177"/>
      <c r="C28" s="175">
        <v>15645</v>
      </c>
      <c r="D28" s="177"/>
      <c r="E28" s="175">
        <v>21863</v>
      </c>
    </row>
    <row r="29" spans="1:5" ht="13.2" x14ac:dyDescent="0.25">
      <c r="A29" s="177" t="s">
        <v>545</v>
      </c>
      <c r="B29" s="177"/>
      <c r="C29" s="175">
        <v>3000</v>
      </c>
      <c r="D29" s="177"/>
      <c r="E29" s="175">
        <v>3000</v>
      </c>
    </row>
    <row r="30" spans="1:5" ht="13.2" x14ac:dyDescent="0.25">
      <c r="A30" s="177" t="s">
        <v>546</v>
      </c>
      <c r="B30" s="177"/>
      <c r="C30" s="175">
        <v>100</v>
      </c>
      <c r="D30" s="177"/>
      <c r="E30" s="175">
        <v>800</v>
      </c>
    </row>
    <row r="31" spans="1:5" ht="13.2" x14ac:dyDescent="0.25">
      <c r="A31" s="177" t="s">
        <v>29</v>
      </c>
      <c r="B31" s="177"/>
      <c r="C31" s="175">
        <v>4700</v>
      </c>
      <c r="D31" s="177"/>
      <c r="E31" s="175">
        <v>3000</v>
      </c>
    </row>
    <row r="32" spans="1:5" ht="13.2" x14ac:dyDescent="0.25">
      <c r="A32" s="177" t="s">
        <v>183</v>
      </c>
      <c r="B32" s="177"/>
      <c r="C32" s="177">
        <v>5100</v>
      </c>
      <c r="D32" s="177"/>
      <c r="E32" s="177">
        <v>1000</v>
      </c>
    </row>
    <row r="33" spans="1:5" ht="13.2" x14ac:dyDescent="0.25">
      <c r="A33" s="177" t="s">
        <v>549</v>
      </c>
      <c r="B33" s="177"/>
      <c r="C33" s="177">
        <v>5000</v>
      </c>
      <c r="D33" s="177"/>
      <c r="E33" s="177">
        <v>7000</v>
      </c>
    </row>
    <row r="34" spans="1:5" ht="13.2" x14ac:dyDescent="0.25">
      <c r="A34" s="177" t="s">
        <v>550</v>
      </c>
      <c r="B34" s="177"/>
      <c r="C34" s="177">
        <v>3800</v>
      </c>
      <c r="D34" s="177"/>
      <c r="E34" s="177">
        <v>3800</v>
      </c>
    </row>
    <row r="35" spans="1:5" ht="13.2" x14ac:dyDescent="0.25">
      <c r="A35" s="177" t="s">
        <v>551</v>
      </c>
      <c r="B35" s="177"/>
      <c r="C35" s="183">
        <v>4000</v>
      </c>
      <c r="D35" s="177"/>
      <c r="E35" s="175">
        <v>1000</v>
      </c>
    </row>
    <row r="36" spans="1:5" ht="13.2" x14ac:dyDescent="0.25">
      <c r="A36" s="177" t="s">
        <v>552</v>
      </c>
      <c r="B36" s="177"/>
      <c r="C36" s="183">
        <v>2500</v>
      </c>
      <c r="D36" s="177"/>
      <c r="E36" s="175">
        <v>3108</v>
      </c>
    </row>
    <row r="37" spans="1:5" ht="13.2" x14ac:dyDescent="0.25">
      <c r="A37" s="177" t="s">
        <v>555</v>
      </c>
      <c r="B37" s="177"/>
      <c r="C37" s="175">
        <v>14000</v>
      </c>
      <c r="D37" s="177"/>
      <c r="E37" s="175">
        <v>12000</v>
      </c>
    </row>
    <row r="38" spans="1:5" ht="13.2" x14ac:dyDescent="0.25">
      <c r="A38" s="177" t="s">
        <v>536</v>
      </c>
      <c r="B38" s="177"/>
      <c r="C38" s="175">
        <v>100</v>
      </c>
      <c r="D38" s="177"/>
      <c r="E38" s="175">
        <v>500</v>
      </c>
    </row>
    <row r="39" spans="1:5" ht="13.2" x14ac:dyDescent="0.25">
      <c r="A39" s="177" t="s">
        <v>556</v>
      </c>
      <c r="B39" s="177"/>
      <c r="C39" s="175">
        <v>1200</v>
      </c>
      <c r="D39" s="177"/>
      <c r="E39" s="175">
        <v>500</v>
      </c>
    </row>
    <row r="40" spans="1:5" ht="13.2" x14ac:dyDescent="0.25">
      <c r="A40" s="177" t="s">
        <v>553</v>
      </c>
      <c r="B40" s="177"/>
      <c r="C40" s="175">
        <v>845</v>
      </c>
      <c r="D40" s="177"/>
      <c r="E40" s="175">
        <v>1184</v>
      </c>
    </row>
    <row r="41" spans="1:5" ht="13.2" x14ac:dyDescent="0.25">
      <c r="A41" s="177" t="s">
        <v>554</v>
      </c>
      <c r="B41" s="177"/>
      <c r="C41" s="176">
        <v>400</v>
      </c>
      <c r="D41" s="177"/>
      <c r="E41" s="176">
        <v>100</v>
      </c>
    </row>
    <row r="42" spans="1:5" ht="13.2" x14ac:dyDescent="0.25">
      <c r="A42" s="6"/>
      <c r="B42" s="6"/>
      <c r="C42" s="6"/>
      <c r="D42" s="6"/>
      <c r="E42" s="6"/>
    </row>
    <row r="43" spans="1:5" ht="13.8" thickBot="1" x14ac:dyDescent="0.3">
      <c r="A43" s="156" t="s">
        <v>559</v>
      </c>
      <c r="B43" s="156"/>
      <c r="C43" s="184">
        <f>SUM(C23:C41)</f>
        <v>387551</v>
      </c>
      <c r="D43" s="155"/>
      <c r="E43" s="184">
        <f>SUM(E23:E41)</f>
        <v>386351</v>
      </c>
    </row>
    <row r="44" spans="1:5" ht="13.8" thickTop="1" x14ac:dyDescent="0.25">
      <c r="A44" s="177"/>
      <c r="B44" s="177"/>
      <c r="C44" s="177"/>
      <c r="D44" s="177"/>
      <c r="E44" s="177"/>
    </row>
    <row r="46" spans="1:5" x14ac:dyDescent="0.2">
      <c r="C46" s="42" t="s">
        <v>557</v>
      </c>
      <c r="E46">
        <f>C43-E43</f>
        <v>1200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Campus Summary</vt:lpstr>
      <vt:lpstr>Assoc Summary</vt:lpstr>
      <vt:lpstr>AMM</vt:lpstr>
      <vt:lpstr>GRANT</vt:lpstr>
      <vt:lpstr>EAST</vt:lpstr>
      <vt:lpstr>CW Athletics</vt:lpstr>
      <vt:lpstr>CENTRAL</vt:lpstr>
      <vt:lpstr>Campus Kids</vt:lpstr>
      <vt:lpstr>Kids Cottage</vt:lpstr>
      <vt:lpstr>Peconic Cafe East</vt:lpstr>
      <vt:lpstr>EAST!Print_Area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Suffolk Community College</dc:creator>
  <cp:lastModifiedBy>SCCC</cp:lastModifiedBy>
  <cp:lastPrinted>2013-08-06T21:11:28Z</cp:lastPrinted>
  <dcterms:created xsi:type="dcterms:W3CDTF">1999-07-20T18:59:58Z</dcterms:created>
  <dcterms:modified xsi:type="dcterms:W3CDTF">2013-09-04T12:32:47Z</dcterms:modified>
</cp:coreProperties>
</file>